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AAC\Weigh Master\2021 Inter Club Results\2021 All Species\"/>
    </mc:Choice>
  </mc:AlternateContent>
  <xr:revisionPtr revIDLastSave="0" documentId="13_ncr:1_{2FAC4672-205D-4243-8E7A-C9B646C493EB}" xr6:coauthVersionLast="47" xr6:coauthVersionMax="47" xr10:uidLastSave="{00000000-0000-0000-0000-000000000000}"/>
  <bookViews>
    <workbookView xWindow="-120" yWindow="-120" windowWidth="20730" windowHeight="11160" tabRatio="882" firstSheet="3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SpeciesSTATS" sheetId="24" r:id="rId15"/>
    <sheet name="Edibles" sheetId="13" r:id="rId16"/>
    <sheet name="Sheet1" sheetId="55" r:id="rId17"/>
  </sheets>
  <externalReferences>
    <externalReference r:id="rId18"/>
  </externalReferences>
  <definedNames>
    <definedName name="_xlnm._FilterDatabase" localSheetId="5" hidden="1">Clubs!$A$23:$T$23</definedName>
    <definedName name="_xlnm._FilterDatabase" localSheetId="2" hidden="1">'DATA ENTRY'!$A$1:$N$1593</definedName>
    <definedName name="_xlnm._FilterDatabase" localSheetId="1" hidden="1">MASTERLIST!$A$4:$J$891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0" r:id="rId19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53" l="1"/>
  <c r="D16" i="53"/>
  <c r="L1247" i="5"/>
  <c r="L1593" i="5"/>
  <c r="M1593" i="5" s="1"/>
  <c r="H1593" i="5"/>
  <c r="F1593" i="5"/>
  <c r="E1593" i="5"/>
  <c r="L1592" i="5"/>
  <c r="M1592" i="5" s="1"/>
  <c r="H1592" i="5"/>
  <c r="F1592" i="5"/>
  <c r="E1592" i="5"/>
  <c r="L1591" i="5"/>
  <c r="M1591" i="5" s="1"/>
  <c r="H1591" i="5"/>
  <c r="F1591" i="5"/>
  <c r="E1591" i="5"/>
  <c r="L1590" i="5"/>
  <c r="M1590" i="5" s="1"/>
  <c r="H1590" i="5"/>
  <c r="G1590" i="5"/>
  <c r="F1590" i="5"/>
  <c r="E1590" i="5"/>
  <c r="L1589" i="5"/>
  <c r="M1589" i="5" s="1"/>
  <c r="H1589" i="5"/>
  <c r="G1589" i="5"/>
  <c r="F1589" i="5"/>
  <c r="E1589" i="5"/>
  <c r="L1588" i="5"/>
  <c r="M1588" i="5" s="1"/>
  <c r="H1588" i="5"/>
  <c r="F1588" i="5"/>
  <c r="E1588" i="5"/>
  <c r="L1587" i="5"/>
  <c r="M1587" i="5" s="1"/>
  <c r="H1587" i="5"/>
  <c r="F1587" i="5"/>
  <c r="E1587" i="5"/>
  <c r="L1586" i="5"/>
  <c r="M1586" i="5" s="1"/>
  <c r="H1586" i="5"/>
  <c r="F1586" i="5"/>
  <c r="E1586" i="5"/>
  <c r="L1585" i="5"/>
  <c r="M1585" i="5" s="1"/>
  <c r="H1585" i="5"/>
  <c r="F1585" i="5"/>
  <c r="E1585" i="5"/>
  <c r="L1584" i="5"/>
  <c r="M1584" i="5" s="1"/>
  <c r="H1584" i="5"/>
  <c r="F1584" i="5"/>
  <c r="E1584" i="5"/>
  <c r="L1583" i="5"/>
  <c r="M1583" i="5" s="1"/>
  <c r="H1583" i="5"/>
  <c r="F1583" i="5"/>
  <c r="E1583" i="5"/>
  <c r="L1582" i="5"/>
  <c r="M1582" i="5" s="1"/>
  <c r="H1582" i="5"/>
  <c r="F1582" i="5"/>
  <c r="E1582" i="5"/>
  <c r="L1581" i="5"/>
  <c r="M1581" i="5" s="1"/>
  <c r="H1581" i="5"/>
  <c r="F1581" i="5"/>
  <c r="E1581" i="5"/>
  <c r="L1580" i="5"/>
  <c r="M1580" i="5" s="1"/>
  <c r="H1580" i="5"/>
  <c r="F1580" i="5"/>
  <c r="E1580" i="5"/>
  <c r="L1579" i="5"/>
  <c r="M1579" i="5" s="1"/>
  <c r="H1579" i="5"/>
  <c r="F1579" i="5"/>
  <c r="E1579" i="5"/>
  <c r="L1578" i="5"/>
  <c r="M1578" i="5" s="1"/>
  <c r="H1578" i="5"/>
  <c r="F1578" i="5"/>
  <c r="E1578" i="5"/>
  <c r="L1577" i="5"/>
  <c r="M1577" i="5" s="1"/>
  <c r="H1577" i="5"/>
  <c r="F1577" i="5"/>
  <c r="E1577" i="5"/>
  <c r="L1576" i="5"/>
  <c r="M1576" i="5" s="1"/>
  <c r="H1576" i="5"/>
  <c r="F1576" i="5"/>
  <c r="E1576" i="5"/>
  <c r="L1575" i="5"/>
  <c r="M1575" i="5" s="1"/>
  <c r="H1575" i="5"/>
  <c r="F1575" i="5"/>
  <c r="E1575" i="5"/>
  <c r="L1574" i="5"/>
  <c r="M1574" i="5" s="1"/>
  <c r="H1574" i="5"/>
  <c r="F1574" i="5"/>
  <c r="E1574" i="5"/>
  <c r="L1573" i="5"/>
  <c r="M1573" i="5" s="1"/>
  <c r="H1573" i="5"/>
  <c r="F1573" i="5"/>
  <c r="E1573" i="5"/>
  <c r="L1572" i="5"/>
  <c r="M1572" i="5" s="1"/>
  <c r="H1572" i="5"/>
  <c r="F1572" i="5"/>
  <c r="E1572" i="5"/>
  <c r="L1571" i="5"/>
  <c r="M1571" i="5" s="1"/>
  <c r="H1571" i="5"/>
  <c r="F1571" i="5"/>
  <c r="E1571" i="5"/>
  <c r="L1570" i="5"/>
  <c r="M1570" i="5" s="1"/>
  <c r="H1570" i="5"/>
  <c r="F1570" i="5"/>
  <c r="E1570" i="5"/>
  <c r="L1569" i="5"/>
  <c r="M1569" i="5" s="1"/>
  <c r="H1569" i="5"/>
  <c r="F1569" i="5"/>
  <c r="E1569" i="5"/>
  <c r="L1568" i="5"/>
  <c r="M1568" i="5" s="1"/>
  <c r="H1568" i="5"/>
  <c r="F1568" i="5"/>
  <c r="E1568" i="5"/>
  <c r="L1567" i="5"/>
  <c r="M1567" i="5" s="1"/>
  <c r="H1567" i="5"/>
  <c r="F1567" i="5"/>
  <c r="E1567" i="5"/>
  <c r="L1566" i="5"/>
  <c r="M1566" i="5" s="1"/>
  <c r="H1566" i="5"/>
  <c r="F1566" i="5"/>
  <c r="E1566" i="5"/>
  <c r="L1565" i="5"/>
  <c r="M1565" i="5" s="1"/>
  <c r="H1565" i="5"/>
  <c r="F1565" i="5"/>
  <c r="E1565" i="5"/>
  <c r="L1564" i="5"/>
  <c r="M1564" i="5" s="1"/>
  <c r="H1564" i="5"/>
  <c r="F1564" i="5"/>
  <c r="E1564" i="5"/>
  <c r="L1563" i="5"/>
  <c r="M1563" i="5" s="1"/>
  <c r="H1563" i="5"/>
  <c r="F1563" i="5"/>
  <c r="E1563" i="5"/>
  <c r="L1562" i="5"/>
  <c r="M1562" i="5" s="1"/>
  <c r="H1562" i="5"/>
  <c r="F1562" i="5"/>
  <c r="E1562" i="5"/>
  <c r="L1561" i="5"/>
  <c r="M1561" i="5" s="1"/>
  <c r="H1561" i="5"/>
  <c r="F1561" i="5"/>
  <c r="E1561" i="5"/>
  <c r="L1560" i="5"/>
  <c r="M1560" i="5" s="1"/>
  <c r="H1560" i="5"/>
  <c r="F1560" i="5"/>
  <c r="E1560" i="5"/>
  <c r="L1559" i="5"/>
  <c r="M1559" i="5" s="1"/>
  <c r="H1559" i="5"/>
  <c r="F1559" i="5"/>
  <c r="E1559" i="5"/>
  <c r="L1558" i="5"/>
  <c r="M1558" i="5" s="1"/>
  <c r="H1558" i="5"/>
  <c r="F1558" i="5"/>
  <c r="E1558" i="5"/>
  <c r="L1557" i="5"/>
  <c r="M1557" i="5" s="1"/>
  <c r="H1557" i="5"/>
  <c r="F1557" i="5"/>
  <c r="E1557" i="5"/>
  <c r="L1556" i="5"/>
  <c r="M1556" i="5" s="1"/>
  <c r="H1556" i="5"/>
  <c r="F1556" i="5"/>
  <c r="E1556" i="5"/>
  <c r="L1555" i="5"/>
  <c r="M1555" i="5" s="1"/>
  <c r="H1555" i="5"/>
  <c r="F1555" i="5"/>
  <c r="E1555" i="5"/>
  <c r="L1554" i="5"/>
  <c r="M1554" i="5" s="1"/>
  <c r="H1554" i="5"/>
  <c r="F1554" i="5"/>
  <c r="E1554" i="5"/>
  <c r="L1553" i="5"/>
  <c r="M1553" i="5" s="1"/>
  <c r="H1553" i="5"/>
  <c r="F1553" i="5"/>
  <c r="E1553" i="5"/>
  <c r="L1552" i="5"/>
  <c r="M1552" i="5" s="1"/>
  <c r="H1552" i="5"/>
  <c r="F1552" i="5"/>
  <c r="E1552" i="5"/>
  <c r="L1551" i="5"/>
  <c r="M1551" i="5" s="1"/>
  <c r="H1551" i="5"/>
  <c r="F1551" i="5"/>
  <c r="E1551" i="5"/>
  <c r="L1550" i="5"/>
  <c r="M1550" i="5" s="1"/>
  <c r="H1550" i="5"/>
  <c r="F1550" i="5"/>
  <c r="E1550" i="5"/>
  <c r="L1549" i="5"/>
  <c r="M1549" i="5" s="1"/>
  <c r="H1549" i="5"/>
  <c r="F1549" i="5"/>
  <c r="E1549" i="5"/>
  <c r="L1548" i="5"/>
  <c r="M1548" i="5" s="1"/>
  <c r="H1548" i="5"/>
  <c r="F1548" i="5"/>
  <c r="E1548" i="5"/>
  <c r="L1547" i="5"/>
  <c r="M1547" i="5" s="1"/>
  <c r="H1547" i="5"/>
  <c r="F1547" i="5"/>
  <c r="E1547" i="5"/>
  <c r="L1546" i="5"/>
  <c r="M1546" i="5" s="1"/>
  <c r="H1546" i="5"/>
  <c r="F1546" i="5"/>
  <c r="E1546" i="5"/>
  <c r="M1545" i="5"/>
  <c r="L1545" i="5"/>
  <c r="H1545" i="5"/>
  <c r="F1545" i="5"/>
  <c r="E1545" i="5"/>
  <c r="L1544" i="5"/>
  <c r="M1544" i="5" s="1"/>
  <c r="H1544" i="5"/>
  <c r="F1544" i="5"/>
  <c r="E1544" i="5"/>
  <c r="L1543" i="5"/>
  <c r="M1543" i="5" s="1"/>
  <c r="H1543" i="5"/>
  <c r="F1543" i="5"/>
  <c r="E1543" i="5"/>
  <c r="L1542" i="5"/>
  <c r="M1542" i="5" s="1"/>
  <c r="H1542" i="5"/>
  <c r="F1542" i="5"/>
  <c r="E1542" i="5"/>
  <c r="L1541" i="5"/>
  <c r="M1541" i="5" s="1"/>
  <c r="H1541" i="5"/>
  <c r="F1541" i="5"/>
  <c r="E1541" i="5"/>
  <c r="L1540" i="5"/>
  <c r="M1540" i="5" s="1"/>
  <c r="H1540" i="5"/>
  <c r="F1540" i="5"/>
  <c r="E1540" i="5"/>
  <c r="L1539" i="5"/>
  <c r="M1539" i="5" s="1"/>
  <c r="H1539" i="5"/>
  <c r="F1539" i="5"/>
  <c r="E1539" i="5"/>
  <c r="L1538" i="5"/>
  <c r="M1538" i="5" s="1"/>
  <c r="H1538" i="5"/>
  <c r="F1538" i="5"/>
  <c r="E1538" i="5"/>
  <c r="L1537" i="5"/>
  <c r="M1537" i="5" s="1"/>
  <c r="H1537" i="5"/>
  <c r="F1537" i="5"/>
  <c r="E1537" i="5"/>
  <c r="L1536" i="5"/>
  <c r="M1536" i="5" s="1"/>
  <c r="H1536" i="5"/>
  <c r="F1536" i="5"/>
  <c r="E1536" i="5"/>
  <c r="L1535" i="5"/>
  <c r="M1535" i="5" s="1"/>
  <c r="H1535" i="5"/>
  <c r="F1535" i="5"/>
  <c r="E1535" i="5"/>
  <c r="L1534" i="5"/>
  <c r="M1534" i="5" s="1"/>
  <c r="H1534" i="5"/>
  <c r="F1534" i="5"/>
  <c r="E1534" i="5"/>
  <c r="L1533" i="5"/>
  <c r="M1533" i="5" s="1"/>
  <c r="H1533" i="5"/>
  <c r="F1533" i="5"/>
  <c r="E1533" i="5"/>
  <c r="L1532" i="5"/>
  <c r="M1532" i="5" s="1"/>
  <c r="H1532" i="5"/>
  <c r="F1532" i="5"/>
  <c r="E1532" i="5"/>
  <c r="L1531" i="5"/>
  <c r="M1531" i="5" s="1"/>
  <c r="H1531" i="5"/>
  <c r="F1531" i="5"/>
  <c r="E1531" i="5"/>
  <c r="L1530" i="5"/>
  <c r="M1530" i="5" s="1"/>
  <c r="H1530" i="5"/>
  <c r="F1530" i="5"/>
  <c r="E1530" i="5"/>
  <c r="L1529" i="5"/>
  <c r="M1529" i="5" s="1"/>
  <c r="H1529" i="5"/>
  <c r="F1529" i="5"/>
  <c r="E1529" i="5"/>
  <c r="L1528" i="5"/>
  <c r="M1528" i="5" s="1"/>
  <c r="H1528" i="5"/>
  <c r="F1528" i="5"/>
  <c r="E1528" i="5"/>
  <c r="L1527" i="5"/>
  <c r="M1527" i="5" s="1"/>
  <c r="H1527" i="5"/>
  <c r="F1527" i="5"/>
  <c r="E1527" i="5"/>
  <c r="L1526" i="5"/>
  <c r="M1526" i="5" s="1"/>
  <c r="H1526" i="5"/>
  <c r="F1526" i="5"/>
  <c r="E1526" i="5"/>
  <c r="L1525" i="5"/>
  <c r="M1525" i="5" s="1"/>
  <c r="H1525" i="5"/>
  <c r="F1525" i="5"/>
  <c r="E1525" i="5"/>
  <c r="L1524" i="5"/>
  <c r="M1524" i="5" s="1"/>
  <c r="H1524" i="5"/>
  <c r="F1524" i="5"/>
  <c r="E1524" i="5"/>
  <c r="L1523" i="5"/>
  <c r="M1523" i="5" s="1"/>
  <c r="H1523" i="5"/>
  <c r="F1523" i="5"/>
  <c r="E1523" i="5"/>
  <c r="L1522" i="5"/>
  <c r="M1522" i="5" s="1"/>
  <c r="H1522" i="5"/>
  <c r="F1522" i="5"/>
  <c r="E1522" i="5"/>
  <c r="L1521" i="5"/>
  <c r="M1521" i="5" s="1"/>
  <c r="H1521" i="5"/>
  <c r="F1521" i="5"/>
  <c r="E1521" i="5"/>
  <c r="L1520" i="5"/>
  <c r="M1520" i="5" s="1"/>
  <c r="H1520" i="5"/>
  <c r="F1520" i="5"/>
  <c r="E1520" i="5"/>
  <c r="L1519" i="5"/>
  <c r="M1519" i="5" s="1"/>
  <c r="H1519" i="5"/>
  <c r="F1519" i="5"/>
  <c r="E1519" i="5"/>
  <c r="L1518" i="5"/>
  <c r="M1518" i="5" s="1"/>
  <c r="H1518" i="5"/>
  <c r="F1518" i="5"/>
  <c r="E1518" i="5"/>
  <c r="L1517" i="5"/>
  <c r="M1517" i="5" s="1"/>
  <c r="H1517" i="5"/>
  <c r="F1517" i="5"/>
  <c r="E1517" i="5"/>
  <c r="L1516" i="5"/>
  <c r="M1516" i="5" s="1"/>
  <c r="H1516" i="5"/>
  <c r="F1516" i="5"/>
  <c r="E1516" i="5"/>
  <c r="L1515" i="5"/>
  <c r="M1515" i="5" s="1"/>
  <c r="H1515" i="5"/>
  <c r="F1515" i="5"/>
  <c r="E1515" i="5"/>
  <c r="L1514" i="5"/>
  <c r="M1514" i="5" s="1"/>
  <c r="H1514" i="5"/>
  <c r="F1514" i="5"/>
  <c r="E1514" i="5"/>
  <c r="L1513" i="5"/>
  <c r="M1513" i="5" s="1"/>
  <c r="H1513" i="5"/>
  <c r="F1513" i="5"/>
  <c r="E1513" i="5"/>
  <c r="L1512" i="5"/>
  <c r="M1512" i="5" s="1"/>
  <c r="H1512" i="5"/>
  <c r="F1512" i="5"/>
  <c r="E1512" i="5"/>
  <c r="L1511" i="5"/>
  <c r="M1511" i="5" s="1"/>
  <c r="H1511" i="5"/>
  <c r="F1511" i="5"/>
  <c r="E1511" i="5"/>
  <c r="L1510" i="5"/>
  <c r="M1510" i="5" s="1"/>
  <c r="H1510" i="5"/>
  <c r="F1510" i="5"/>
  <c r="E1510" i="5"/>
  <c r="L1509" i="5"/>
  <c r="M1509" i="5" s="1"/>
  <c r="H1509" i="5"/>
  <c r="F1509" i="5"/>
  <c r="E1509" i="5"/>
  <c r="L1508" i="5"/>
  <c r="M1508" i="5" s="1"/>
  <c r="H1508" i="5"/>
  <c r="F1508" i="5"/>
  <c r="E1508" i="5"/>
  <c r="L1507" i="5"/>
  <c r="M1507" i="5" s="1"/>
  <c r="H1507" i="5"/>
  <c r="F1507" i="5"/>
  <c r="E1507" i="5"/>
  <c r="L1506" i="5"/>
  <c r="M1506" i="5" s="1"/>
  <c r="H1506" i="5"/>
  <c r="F1506" i="5"/>
  <c r="E1506" i="5"/>
  <c r="L1505" i="5"/>
  <c r="M1505" i="5" s="1"/>
  <c r="H1505" i="5"/>
  <c r="F1505" i="5"/>
  <c r="E1505" i="5"/>
  <c r="L1504" i="5"/>
  <c r="M1504" i="5" s="1"/>
  <c r="H1504" i="5"/>
  <c r="F1504" i="5"/>
  <c r="E1504" i="5"/>
  <c r="L1503" i="5"/>
  <c r="M1503" i="5" s="1"/>
  <c r="H1503" i="5"/>
  <c r="F1503" i="5"/>
  <c r="E1503" i="5"/>
  <c r="L1502" i="5"/>
  <c r="M1502" i="5" s="1"/>
  <c r="H1502" i="5"/>
  <c r="F1502" i="5"/>
  <c r="E1502" i="5"/>
  <c r="L1501" i="5"/>
  <c r="M1501" i="5" s="1"/>
  <c r="H1501" i="5"/>
  <c r="F1501" i="5"/>
  <c r="E1501" i="5"/>
  <c r="L1500" i="5"/>
  <c r="M1500" i="5" s="1"/>
  <c r="H1500" i="5"/>
  <c r="F1500" i="5"/>
  <c r="E1500" i="5"/>
  <c r="L1499" i="5"/>
  <c r="M1499" i="5" s="1"/>
  <c r="H1499" i="5"/>
  <c r="F1499" i="5"/>
  <c r="E1499" i="5"/>
  <c r="L1498" i="5"/>
  <c r="M1498" i="5" s="1"/>
  <c r="H1498" i="5"/>
  <c r="F1498" i="5"/>
  <c r="E1498" i="5"/>
  <c r="L1497" i="5"/>
  <c r="M1497" i="5" s="1"/>
  <c r="H1497" i="5"/>
  <c r="F1497" i="5"/>
  <c r="E1497" i="5"/>
  <c r="L1496" i="5"/>
  <c r="M1496" i="5" s="1"/>
  <c r="H1496" i="5"/>
  <c r="F1496" i="5"/>
  <c r="E1496" i="5"/>
  <c r="L1495" i="5"/>
  <c r="M1495" i="5" s="1"/>
  <c r="H1495" i="5"/>
  <c r="F1495" i="5"/>
  <c r="E1495" i="5"/>
  <c r="L1494" i="5"/>
  <c r="M1494" i="5" s="1"/>
  <c r="H1494" i="5"/>
  <c r="F1494" i="5"/>
  <c r="E1494" i="5"/>
  <c r="L1493" i="5"/>
  <c r="M1493" i="5" s="1"/>
  <c r="H1493" i="5"/>
  <c r="F1493" i="5"/>
  <c r="E1493" i="5"/>
  <c r="L1492" i="5"/>
  <c r="M1492" i="5" s="1"/>
  <c r="H1492" i="5"/>
  <c r="F1492" i="5"/>
  <c r="E1492" i="5"/>
  <c r="L1491" i="5"/>
  <c r="M1491" i="5" s="1"/>
  <c r="H1491" i="5"/>
  <c r="F1491" i="5"/>
  <c r="E1491" i="5"/>
  <c r="L1490" i="5"/>
  <c r="M1490" i="5" s="1"/>
  <c r="H1490" i="5"/>
  <c r="F1490" i="5"/>
  <c r="E1490" i="5"/>
  <c r="L1489" i="5"/>
  <c r="M1489" i="5" s="1"/>
  <c r="H1489" i="5"/>
  <c r="F1489" i="5"/>
  <c r="E1489" i="5"/>
  <c r="L1488" i="5"/>
  <c r="M1488" i="5" s="1"/>
  <c r="H1488" i="5"/>
  <c r="F1488" i="5"/>
  <c r="E1488" i="5"/>
  <c r="L1487" i="5"/>
  <c r="M1487" i="5" s="1"/>
  <c r="H1487" i="5"/>
  <c r="F1487" i="5"/>
  <c r="E1487" i="5"/>
  <c r="L1486" i="5"/>
  <c r="M1486" i="5" s="1"/>
  <c r="H1486" i="5"/>
  <c r="F1486" i="5"/>
  <c r="E1486" i="5"/>
  <c r="L1485" i="5"/>
  <c r="M1485" i="5" s="1"/>
  <c r="H1485" i="5"/>
  <c r="F1485" i="5"/>
  <c r="E1485" i="5"/>
  <c r="L1484" i="5"/>
  <c r="M1484" i="5" s="1"/>
  <c r="H1484" i="5"/>
  <c r="F1484" i="5"/>
  <c r="E1484" i="5"/>
  <c r="L1483" i="5"/>
  <c r="M1483" i="5" s="1"/>
  <c r="H1483" i="5"/>
  <c r="F1483" i="5"/>
  <c r="E1483" i="5"/>
  <c r="L1482" i="5"/>
  <c r="M1482" i="5" s="1"/>
  <c r="H1482" i="5"/>
  <c r="F1482" i="5"/>
  <c r="E1482" i="5"/>
  <c r="L1481" i="5"/>
  <c r="M1481" i="5" s="1"/>
  <c r="H1481" i="5"/>
  <c r="F1481" i="5"/>
  <c r="E1481" i="5"/>
  <c r="L1480" i="5"/>
  <c r="M1480" i="5" s="1"/>
  <c r="H1480" i="5"/>
  <c r="F1480" i="5"/>
  <c r="E1480" i="5"/>
  <c r="L1479" i="5"/>
  <c r="M1479" i="5" s="1"/>
  <c r="H1479" i="5"/>
  <c r="F1479" i="5"/>
  <c r="E1479" i="5"/>
  <c r="L1478" i="5"/>
  <c r="M1478" i="5" s="1"/>
  <c r="H1478" i="5"/>
  <c r="F1478" i="5"/>
  <c r="E1478" i="5"/>
  <c r="L1477" i="5"/>
  <c r="M1477" i="5" s="1"/>
  <c r="H1477" i="5"/>
  <c r="F1477" i="5"/>
  <c r="E1477" i="5"/>
  <c r="L1476" i="5"/>
  <c r="M1476" i="5" s="1"/>
  <c r="H1476" i="5"/>
  <c r="F1476" i="5"/>
  <c r="E1476" i="5"/>
  <c r="L1475" i="5"/>
  <c r="M1475" i="5" s="1"/>
  <c r="H1475" i="5"/>
  <c r="F1475" i="5"/>
  <c r="E1475" i="5"/>
  <c r="L1474" i="5"/>
  <c r="M1474" i="5" s="1"/>
  <c r="H1474" i="5"/>
  <c r="F1474" i="5"/>
  <c r="E1474" i="5"/>
  <c r="L1473" i="5"/>
  <c r="M1473" i="5" s="1"/>
  <c r="H1473" i="5"/>
  <c r="F1473" i="5"/>
  <c r="E1473" i="5"/>
  <c r="L1472" i="5"/>
  <c r="M1472" i="5" s="1"/>
  <c r="H1472" i="5"/>
  <c r="F1472" i="5"/>
  <c r="E1472" i="5"/>
  <c r="L1471" i="5"/>
  <c r="M1471" i="5" s="1"/>
  <c r="H1471" i="5"/>
  <c r="F1471" i="5"/>
  <c r="E1471" i="5"/>
  <c r="L1470" i="5"/>
  <c r="M1470" i="5" s="1"/>
  <c r="H1470" i="5"/>
  <c r="F1470" i="5"/>
  <c r="E1470" i="5"/>
  <c r="L1469" i="5"/>
  <c r="M1469" i="5" s="1"/>
  <c r="H1469" i="5"/>
  <c r="F1469" i="5"/>
  <c r="E1469" i="5"/>
  <c r="L1468" i="5"/>
  <c r="M1468" i="5" s="1"/>
  <c r="H1468" i="5"/>
  <c r="F1468" i="5"/>
  <c r="E1468" i="5"/>
  <c r="L1467" i="5"/>
  <c r="M1467" i="5" s="1"/>
  <c r="H1467" i="5"/>
  <c r="F1467" i="5"/>
  <c r="E1467" i="5"/>
  <c r="L1466" i="5"/>
  <c r="M1466" i="5" s="1"/>
  <c r="H1466" i="5"/>
  <c r="F1466" i="5"/>
  <c r="E1466" i="5"/>
  <c r="L1465" i="5"/>
  <c r="M1465" i="5" s="1"/>
  <c r="H1465" i="5"/>
  <c r="F1465" i="5"/>
  <c r="E1465" i="5"/>
  <c r="L1464" i="5"/>
  <c r="M1464" i="5" s="1"/>
  <c r="H1464" i="5"/>
  <c r="F1464" i="5"/>
  <c r="E1464" i="5"/>
  <c r="L1463" i="5"/>
  <c r="M1463" i="5" s="1"/>
  <c r="H1463" i="5"/>
  <c r="F1463" i="5"/>
  <c r="E1463" i="5"/>
  <c r="L1462" i="5"/>
  <c r="M1462" i="5" s="1"/>
  <c r="H1462" i="5"/>
  <c r="F1462" i="5"/>
  <c r="E1462" i="5"/>
  <c r="L1461" i="5"/>
  <c r="M1461" i="5" s="1"/>
  <c r="H1461" i="5"/>
  <c r="F1461" i="5"/>
  <c r="E1461" i="5"/>
  <c r="L1460" i="5"/>
  <c r="M1460" i="5" s="1"/>
  <c r="H1460" i="5"/>
  <c r="F1460" i="5"/>
  <c r="E1460" i="5"/>
  <c r="L1459" i="5"/>
  <c r="M1459" i="5" s="1"/>
  <c r="H1459" i="5"/>
  <c r="F1459" i="5"/>
  <c r="E1459" i="5"/>
  <c r="L1458" i="5"/>
  <c r="M1458" i="5" s="1"/>
  <c r="H1458" i="5"/>
  <c r="F1458" i="5"/>
  <c r="E1458" i="5"/>
  <c r="L1457" i="5"/>
  <c r="M1457" i="5" s="1"/>
  <c r="H1457" i="5"/>
  <c r="F1457" i="5"/>
  <c r="E1457" i="5"/>
  <c r="L1456" i="5"/>
  <c r="M1456" i="5" s="1"/>
  <c r="H1456" i="5"/>
  <c r="F1456" i="5"/>
  <c r="E1456" i="5"/>
  <c r="L1455" i="5"/>
  <c r="M1455" i="5" s="1"/>
  <c r="H1455" i="5"/>
  <c r="F1455" i="5"/>
  <c r="E1455" i="5"/>
  <c r="L1454" i="5"/>
  <c r="M1454" i="5" s="1"/>
  <c r="H1454" i="5"/>
  <c r="F1454" i="5"/>
  <c r="E1454" i="5"/>
  <c r="L1453" i="5"/>
  <c r="M1453" i="5" s="1"/>
  <c r="H1453" i="5"/>
  <c r="F1453" i="5"/>
  <c r="E1453" i="5"/>
  <c r="L1452" i="5"/>
  <c r="M1452" i="5" s="1"/>
  <c r="H1452" i="5"/>
  <c r="F1452" i="5"/>
  <c r="E1452" i="5"/>
  <c r="L1451" i="5"/>
  <c r="M1451" i="5" s="1"/>
  <c r="H1451" i="5"/>
  <c r="F1451" i="5"/>
  <c r="E1451" i="5"/>
  <c r="L1450" i="5"/>
  <c r="M1450" i="5" s="1"/>
  <c r="H1450" i="5"/>
  <c r="F1450" i="5"/>
  <c r="E1450" i="5"/>
  <c r="L1449" i="5"/>
  <c r="M1449" i="5" s="1"/>
  <c r="H1449" i="5"/>
  <c r="F1449" i="5"/>
  <c r="E1449" i="5"/>
  <c r="L1448" i="5"/>
  <c r="M1448" i="5" s="1"/>
  <c r="H1448" i="5"/>
  <c r="F1448" i="5"/>
  <c r="E1448" i="5"/>
  <c r="L1447" i="5"/>
  <c r="M1447" i="5" s="1"/>
  <c r="H1447" i="5"/>
  <c r="F1447" i="5"/>
  <c r="E1447" i="5"/>
  <c r="L1446" i="5"/>
  <c r="M1446" i="5" s="1"/>
  <c r="H1446" i="5"/>
  <c r="F1446" i="5"/>
  <c r="E1446" i="5"/>
  <c r="L1445" i="5"/>
  <c r="M1445" i="5" s="1"/>
  <c r="H1445" i="5"/>
  <c r="F1445" i="5"/>
  <c r="E1445" i="5"/>
  <c r="L1444" i="5"/>
  <c r="M1444" i="5" s="1"/>
  <c r="H1444" i="5"/>
  <c r="F1444" i="5"/>
  <c r="E1444" i="5"/>
  <c r="L1443" i="5"/>
  <c r="M1443" i="5" s="1"/>
  <c r="H1443" i="5"/>
  <c r="F1443" i="5"/>
  <c r="E1443" i="5"/>
  <c r="L1442" i="5"/>
  <c r="M1442" i="5" s="1"/>
  <c r="H1442" i="5"/>
  <c r="F1442" i="5"/>
  <c r="E1442" i="5"/>
  <c r="L1441" i="5"/>
  <c r="M1441" i="5" s="1"/>
  <c r="H1441" i="5"/>
  <c r="F1441" i="5"/>
  <c r="E1441" i="5"/>
  <c r="L1440" i="5"/>
  <c r="M1440" i="5" s="1"/>
  <c r="H1440" i="5"/>
  <c r="F1440" i="5"/>
  <c r="E1440" i="5"/>
  <c r="L1439" i="5"/>
  <c r="M1439" i="5" s="1"/>
  <c r="H1439" i="5"/>
  <c r="F1439" i="5"/>
  <c r="E1439" i="5"/>
  <c r="L1438" i="5"/>
  <c r="M1438" i="5" s="1"/>
  <c r="H1438" i="5"/>
  <c r="F1438" i="5"/>
  <c r="E1438" i="5"/>
  <c r="L1437" i="5"/>
  <c r="M1437" i="5" s="1"/>
  <c r="H1437" i="5"/>
  <c r="F1437" i="5"/>
  <c r="E1437" i="5"/>
  <c r="L1436" i="5"/>
  <c r="M1436" i="5" s="1"/>
  <c r="H1436" i="5"/>
  <c r="F1436" i="5"/>
  <c r="E1436" i="5"/>
  <c r="L1435" i="5"/>
  <c r="M1435" i="5" s="1"/>
  <c r="H1435" i="5"/>
  <c r="F1435" i="5"/>
  <c r="E1435" i="5"/>
  <c r="L1434" i="5"/>
  <c r="M1434" i="5" s="1"/>
  <c r="H1434" i="5"/>
  <c r="F1434" i="5"/>
  <c r="E1434" i="5"/>
  <c r="L1433" i="5"/>
  <c r="M1433" i="5" s="1"/>
  <c r="H1433" i="5"/>
  <c r="F1433" i="5"/>
  <c r="E1433" i="5"/>
  <c r="L1432" i="5"/>
  <c r="M1432" i="5" s="1"/>
  <c r="H1432" i="5"/>
  <c r="F1432" i="5"/>
  <c r="E1432" i="5"/>
  <c r="L1431" i="5"/>
  <c r="M1431" i="5" s="1"/>
  <c r="H1431" i="5"/>
  <c r="F1431" i="5"/>
  <c r="E1431" i="5"/>
  <c r="L1430" i="5"/>
  <c r="M1430" i="5" s="1"/>
  <c r="H1430" i="5"/>
  <c r="F1430" i="5"/>
  <c r="E1430" i="5"/>
  <c r="L1429" i="5"/>
  <c r="M1429" i="5" s="1"/>
  <c r="H1429" i="5"/>
  <c r="F1429" i="5"/>
  <c r="E1429" i="5"/>
  <c r="L1428" i="5"/>
  <c r="M1428" i="5" s="1"/>
  <c r="H1428" i="5"/>
  <c r="F1428" i="5"/>
  <c r="E1428" i="5"/>
  <c r="L1427" i="5"/>
  <c r="M1427" i="5" s="1"/>
  <c r="H1427" i="5"/>
  <c r="F1427" i="5"/>
  <c r="E1427" i="5"/>
  <c r="L1426" i="5"/>
  <c r="M1426" i="5" s="1"/>
  <c r="H1426" i="5"/>
  <c r="F1426" i="5"/>
  <c r="E1426" i="5"/>
  <c r="L1425" i="5"/>
  <c r="M1425" i="5" s="1"/>
  <c r="H1425" i="5"/>
  <c r="F1425" i="5"/>
  <c r="E1425" i="5"/>
  <c r="L1424" i="5"/>
  <c r="M1424" i="5" s="1"/>
  <c r="H1424" i="5"/>
  <c r="F1424" i="5"/>
  <c r="E1424" i="5"/>
  <c r="L1423" i="5"/>
  <c r="M1423" i="5" s="1"/>
  <c r="H1423" i="5"/>
  <c r="F1423" i="5"/>
  <c r="E1423" i="5"/>
  <c r="L1422" i="5"/>
  <c r="M1422" i="5" s="1"/>
  <c r="H1422" i="5"/>
  <c r="F1422" i="5"/>
  <c r="E1422" i="5"/>
  <c r="L1421" i="5"/>
  <c r="M1421" i="5" s="1"/>
  <c r="H1421" i="5"/>
  <c r="F1421" i="5"/>
  <c r="E1421" i="5"/>
  <c r="L1420" i="5"/>
  <c r="M1420" i="5" s="1"/>
  <c r="H1420" i="5"/>
  <c r="F1420" i="5"/>
  <c r="E1420" i="5"/>
  <c r="L1419" i="5"/>
  <c r="M1419" i="5" s="1"/>
  <c r="H1419" i="5"/>
  <c r="F1419" i="5"/>
  <c r="E1419" i="5"/>
  <c r="L1418" i="5"/>
  <c r="M1418" i="5" s="1"/>
  <c r="H1418" i="5"/>
  <c r="F1418" i="5"/>
  <c r="E1418" i="5"/>
  <c r="L1417" i="5"/>
  <c r="M1417" i="5" s="1"/>
  <c r="H1417" i="5"/>
  <c r="F1417" i="5"/>
  <c r="E1417" i="5"/>
  <c r="L1416" i="5"/>
  <c r="M1416" i="5" s="1"/>
  <c r="H1416" i="5"/>
  <c r="F1416" i="5"/>
  <c r="E1416" i="5"/>
  <c r="L1415" i="5"/>
  <c r="M1415" i="5" s="1"/>
  <c r="H1415" i="5"/>
  <c r="F1415" i="5"/>
  <c r="E1415" i="5"/>
  <c r="L1414" i="5"/>
  <c r="M1414" i="5" s="1"/>
  <c r="H1414" i="5"/>
  <c r="F1414" i="5"/>
  <c r="E1414" i="5"/>
  <c r="L1413" i="5"/>
  <c r="M1413" i="5" s="1"/>
  <c r="H1413" i="5"/>
  <c r="F1413" i="5"/>
  <c r="E1413" i="5"/>
  <c r="L1412" i="5"/>
  <c r="M1412" i="5" s="1"/>
  <c r="H1412" i="5"/>
  <c r="F1412" i="5"/>
  <c r="E1412" i="5"/>
  <c r="L1411" i="5"/>
  <c r="M1411" i="5" s="1"/>
  <c r="H1411" i="5"/>
  <c r="F1411" i="5"/>
  <c r="E1411" i="5"/>
  <c r="L1410" i="5"/>
  <c r="M1410" i="5" s="1"/>
  <c r="H1410" i="5"/>
  <c r="F1410" i="5"/>
  <c r="E1410" i="5"/>
  <c r="L1409" i="5"/>
  <c r="M1409" i="5" s="1"/>
  <c r="H1409" i="5"/>
  <c r="F1409" i="5"/>
  <c r="E1409" i="5"/>
  <c r="L1408" i="5"/>
  <c r="M1408" i="5" s="1"/>
  <c r="H1408" i="5"/>
  <c r="F1408" i="5"/>
  <c r="E1408" i="5"/>
  <c r="L1407" i="5"/>
  <c r="M1407" i="5" s="1"/>
  <c r="H1407" i="5"/>
  <c r="F1407" i="5"/>
  <c r="E1407" i="5"/>
  <c r="L1406" i="5"/>
  <c r="M1406" i="5" s="1"/>
  <c r="H1406" i="5"/>
  <c r="F1406" i="5"/>
  <c r="E1406" i="5"/>
  <c r="L1405" i="5"/>
  <c r="M1405" i="5" s="1"/>
  <c r="H1405" i="5"/>
  <c r="F1405" i="5"/>
  <c r="E1405" i="5"/>
  <c r="L1404" i="5"/>
  <c r="M1404" i="5" s="1"/>
  <c r="H1404" i="5"/>
  <c r="F1404" i="5"/>
  <c r="E1404" i="5"/>
  <c r="L1403" i="5"/>
  <c r="M1403" i="5" s="1"/>
  <c r="H1403" i="5"/>
  <c r="F1403" i="5"/>
  <c r="E1403" i="5"/>
  <c r="L1402" i="5"/>
  <c r="M1402" i="5" s="1"/>
  <c r="H1402" i="5"/>
  <c r="F1402" i="5"/>
  <c r="E1402" i="5"/>
  <c r="L1401" i="5"/>
  <c r="M1401" i="5" s="1"/>
  <c r="H1401" i="5"/>
  <c r="F1401" i="5"/>
  <c r="E1401" i="5"/>
  <c r="L1400" i="5"/>
  <c r="M1400" i="5" s="1"/>
  <c r="H1400" i="5"/>
  <c r="F1400" i="5"/>
  <c r="E1400" i="5"/>
  <c r="L1399" i="5"/>
  <c r="M1399" i="5" s="1"/>
  <c r="H1399" i="5"/>
  <c r="F1399" i="5"/>
  <c r="E1399" i="5"/>
  <c r="L1398" i="5"/>
  <c r="M1398" i="5" s="1"/>
  <c r="H1398" i="5"/>
  <c r="F1398" i="5"/>
  <c r="E1398" i="5"/>
  <c r="L1397" i="5"/>
  <c r="M1397" i="5" s="1"/>
  <c r="H1397" i="5"/>
  <c r="F1397" i="5"/>
  <c r="E1397" i="5"/>
  <c r="L1396" i="5"/>
  <c r="M1396" i="5" s="1"/>
  <c r="H1396" i="5"/>
  <c r="F1396" i="5"/>
  <c r="E1396" i="5"/>
  <c r="L1395" i="5"/>
  <c r="M1395" i="5" s="1"/>
  <c r="H1395" i="5"/>
  <c r="F1395" i="5"/>
  <c r="E1395" i="5"/>
  <c r="L1394" i="5"/>
  <c r="M1394" i="5" s="1"/>
  <c r="H1394" i="5"/>
  <c r="F1394" i="5"/>
  <c r="E1394" i="5"/>
  <c r="L1393" i="5"/>
  <c r="M1393" i="5" s="1"/>
  <c r="H1393" i="5"/>
  <c r="F1393" i="5"/>
  <c r="E1393" i="5"/>
  <c r="L1392" i="5"/>
  <c r="M1392" i="5" s="1"/>
  <c r="H1392" i="5"/>
  <c r="F1392" i="5"/>
  <c r="E1392" i="5"/>
  <c r="L1391" i="5"/>
  <c r="M1391" i="5" s="1"/>
  <c r="H1391" i="5"/>
  <c r="F1391" i="5"/>
  <c r="E1391" i="5"/>
  <c r="L1390" i="5"/>
  <c r="M1390" i="5" s="1"/>
  <c r="H1390" i="5"/>
  <c r="F1390" i="5"/>
  <c r="E1390" i="5"/>
  <c r="L1389" i="5"/>
  <c r="M1389" i="5" s="1"/>
  <c r="H1389" i="5"/>
  <c r="F1389" i="5"/>
  <c r="E1389" i="5"/>
  <c r="L1388" i="5"/>
  <c r="M1388" i="5" s="1"/>
  <c r="H1388" i="5"/>
  <c r="F1388" i="5"/>
  <c r="E1388" i="5"/>
  <c r="L1387" i="5"/>
  <c r="M1387" i="5" s="1"/>
  <c r="H1387" i="5"/>
  <c r="F1387" i="5"/>
  <c r="E1387" i="5"/>
  <c r="L1386" i="5"/>
  <c r="M1386" i="5" s="1"/>
  <c r="H1386" i="5"/>
  <c r="F1386" i="5"/>
  <c r="E1386" i="5"/>
  <c r="L1385" i="5"/>
  <c r="M1385" i="5" s="1"/>
  <c r="H1385" i="5"/>
  <c r="F1385" i="5"/>
  <c r="E1385" i="5"/>
  <c r="L1384" i="5"/>
  <c r="M1384" i="5" s="1"/>
  <c r="H1384" i="5"/>
  <c r="F1384" i="5"/>
  <c r="E1384" i="5"/>
  <c r="L1383" i="5"/>
  <c r="M1383" i="5" s="1"/>
  <c r="H1383" i="5"/>
  <c r="F1383" i="5"/>
  <c r="E1383" i="5"/>
  <c r="L1382" i="5"/>
  <c r="M1382" i="5" s="1"/>
  <c r="H1382" i="5"/>
  <c r="F1382" i="5"/>
  <c r="E1382" i="5"/>
  <c r="L1381" i="5"/>
  <c r="M1381" i="5" s="1"/>
  <c r="H1381" i="5"/>
  <c r="F1381" i="5"/>
  <c r="E1381" i="5"/>
  <c r="L1380" i="5"/>
  <c r="M1380" i="5" s="1"/>
  <c r="H1380" i="5"/>
  <c r="F1380" i="5"/>
  <c r="E1380" i="5"/>
  <c r="L1379" i="5"/>
  <c r="M1379" i="5" s="1"/>
  <c r="H1379" i="5"/>
  <c r="F1379" i="5"/>
  <c r="E1379" i="5"/>
  <c r="L1378" i="5"/>
  <c r="M1378" i="5" s="1"/>
  <c r="H1378" i="5"/>
  <c r="F1378" i="5"/>
  <c r="E1378" i="5"/>
  <c r="L1377" i="5"/>
  <c r="M1377" i="5" s="1"/>
  <c r="H1377" i="5"/>
  <c r="F1377" i="5"/>
  <c r="E1377" i="5"/>
  <c r="L1376" i="5"/>
  <c r="M1376" i="5" s="1"/>
  <c r="H1376" i="5"/>
  <c r="F1376" i="5"/>
  <c r="E1376" i="5"/>
  <c r="L1375" i="5"/>
  <c r="M1375" i="5" s="1"/>
  <c r="H1375" i="5"/>
  <c r="F1375" i="5"/>
  <c r="E1375" i="5"/>
  <c r="L1374" i="5"/>
  <c r="M1374" i="5" s="1"/>
  <c r="H1374" i="5"/>
  <c r="F1374" i="5"/>
  <c r="E1374" i="5"/>
  <c r="L1373" i="5"/>
  <c r="M1373" i="5" s="1"/>
  <c r="H1373" i="5"/>
  <c r="F1373" i="5"/>
  <c r="E1373" i="5"/>
  <c r="L1372" i="5"/>
  <c r="M1372" i="5" s="1"/>
  <c r="H1372" i="5"/>
  <c r="F1372" i="5"/>
  <c r="E1372" i="5"/>
  <c r="L1371" i="5"/>
  <c r="M1371" i="5" s="1"/>
  <c r="H1371" i="5"/>
  <c r="F1371" i="5"/>
  <c r="E1371" i="5"/>
  <c r="L1370" i="5"/>
  <c r="M1370" i="5" s="1"/>
  <c r="H1370" i="5"/>
  <c r="F1370" i="5"/>
  <c r="E1370" i="5"/>
  <c r="L1369" i="5"/>
  <c r="M1369" i="5" s="1"/>
  <c r="H1369" i="5"/>
  <c r="F1369" i="5"/>
  <c r="E1369" i="5"/>
  <c r="L1368" i="5"/>
  <c r="M1368" i="5" s="1"/>
  <c r="H1368" i="5"/>
  <c r="F1368" i="5"/>
  <c r="E1368" i="5"/>
  <c r="L1367" i="5"/>
  <c r="M1367" i="5" s="1"/>
  <c r="H1367" i="5"/>
  <c r="F1367" i="5"/>
  <c r="E1367" i="5"/>
  <c r="L1366" i="5"/>
  <c r="M1366" i="5" s="1"/>
  <c r="H1366" i="5"/>
  <c r="F1366" i="5"/>
  <c r="E1366" i="5"/>
  <c r="L1365" i="5"/>
  <c r="M1365" i="5" s="1"/>
  <c r="H1365" i="5"/>
  <c r="F1365" i="5"/>
  <c r="E1365" i="5"/>
  <c r="L1364" i="5"/>
  <c r="M1364" i="5" s="1"/>
  <c r="H1364" i="5"/>
  <c r="F1364" i="5"/>
  <c r="E1364" i="5"/>
  <c r="L1363" i="5"/>
  <c r="M1363" i="5" s="1"/>
  <c r="H1363" i="5"/>
  <c r="F1363" i="5"/>
  <c r="E1363" i="5"/>
  <c r="L1362" i="5"/>
  <c r="M1362" i="5" s="1"/>
  <c r="H1362" i="5"/>
  <c r="F1362" i="5"/>
  <c r="E1362" i="5"/>
  <c r="L1361" i="5"/>
  <c r="M1361" i="5" s="1"/>
  <c r="H1361" i="5"/>
  <c r="F1361" i="5"/>
  <c r="E1361" i="5"/>
  <c r="L1360" i="5"/>
  <c r="M1360" i="5" s="1"/>
  <c r="H1360" i="5"/>
  <c r="F1360" i="5"/>
  <c r="E1360" i="5"/>
  <c r="L1359" i="5"/>
  <c r="M1359" i="5" s="1"/>
  <c r="H1359" i="5"/>
  <c r="F1359" i="5"/>
  <c r="E1359" i="5"/>
  <c r="L1358" i="5"/>
  <c r="M1358" i="5" s="1"/>
  <c r="H1358" i="5"/>
  <c r="F1358" i="5"/>
  <c r="E1358" i="5"/>
  <c r="L1357" i="5"/>
  <c r="M1357" i="5" s="1"/>
  <c r="H1357" i="5"/>
  <c r="F1357" i="5"/>
  <c r="E1357" i="5"/>
  <c r="L1356" i="5"/>
  <c r="M1356" i="5" s="1"/>
  <c r="H1356" i="5"/>
  <c r="F1356" i="5"/>
  <c r="E1356" i="5"/>
  <c r="L1355" i="5"/>
  <c r="M1355" i="5" s="1"/>
  <c r="H1355" i="5"/>
  <c r="F1355" i="5"/>
  <c r="E1355" i="5"/>
  <c r="L1354" i="5"/>
  <c r="M1354" i="5" s="1"/>
  <c r="H1354" i="5"/>
  <c r="F1354" i="5"/>
  <c r="E1354" i="5"/>
  <c r="L1353" i="5"/>
  <c r="M1353" i="5" s="1"/>
  <c r="H1353" i="5"/>
  <c r="F1353" i="5"/>
  <c r="E1353" i="5"/>
  <c r="L1352" i="5"/>
  <c r="M1352" i="5" s="1"/>
  <c r="H1352" i="5"/>
  <c r="F1352" i="5"/>
  <c r="E1352" i="5"/>
  <c r="L1351" i="5"/>
  <c r="M1351" i="5" s="1"/>
  <c r="H1351" i="5"/>
  <c r="F1351" i="5"/>
  <c r="E1351" i="5"/>
  <c r="L1350" i="5"/>
  <c r="M1350" i="5" s="1"/>
  <c r="H1350" i="5"/>
  <c r="F1350" i="5"/>
  <c r="E1350" i="5"/>
  <c r="L1349" i="5"/>
  <c r="M1349" i="5" s="1"/>
  <c r="H1349" i="5"/>
  <c r="F1349" i="5"/>
  <c r="E1349" i="5"/>
  <c r="L1348" i="5"/>
  <c r="M1348" i="5" s="1"/>
  <c r="H1348" i="5"/>
  <c r="F1348" i="5"/>
  <c r="E1348" i="5"/>
  <c r="L1347" i="5"/>
  <c r="M1347" i="5" s="1"/>
  <c r="H1347" i="5"/>
  <c r="F1347" i="5"/>
  <c r="E1347" i="5"/>
  <c r="L1346" i="5"/>
  <c r="M1346" i="5" s="1"/>
  <c r="H1346" i="5"/>
  <c r="F1346" i="5"/>
  <c r="E1346" i="5"/>
  <c r="L1345" i="5"/>
  <c r="M1345" i="5" s="1"/>
  <c r="H1345" i="5"/>
  <c r="F1345" i="5"/>
  <c r="E1345" i="5"/>
  <c r="L1344" i="5"/>
  <c r="M1344" i="5" s="1"/>
  <c r="H1344" i="5"/>
  <c r="F1344" i="5"/>
  <c r="E1344" i="5"/>
  <c r="L1343" i="5"/>
  <c r="M1343" i="5" s="1"/>
  <c r="H1343" i="5"/>
  <c r="F1343" i="5"/>
  <c r="E1343" i="5"/>
  <c r="L1342" i="5"/>
  <c r="M1342" i="5" s="1"/>
  <c r="H1342" i="5"/>
  <c r="F1342" i="5"/>
  <c r="E1342" i="5"/>
  <c r="L1341" i="5"/>
  <c r="M1341" i="5" s="1"/>
  <c r="H1341" i="5"/>
  <c r="F1341" i="5"/>
  <c r="E1341" i="5"/>
  <c r="L1340" i="5"/>
  <c r="M1340" i="5" s="1"/>
  <c r="H1340" i="5"/>
  <c r="F1340" i="5"/>
  <c r="E1340" i="5"/>
  <c r="L1339" i="5"/>
  <c r="M1339" i="5" s="1"/>
  <c r="H1339" i="5"/>
  <c r="F1339" i="5"/>
  <c r="E1339" i="5"/>
  <c r="L1338" i="5"/>
  <c r="M1338" i="5" s="1"/>
  <c r="H1338" i="5"/>
  <c r="F1338" i="5"/>
  <c r="E1338" i="5"/>
  <c r="L1337" i="5"/>
  <c r="M1337" i="5" s="1"/>
  <c r="H1337" i="5"/>
  <c r="F1337" i="5"/>
  <c r="E1337" i="5"/>
  <c r="L1336" i="5"/>
  <c r="M1336" i="5" s="1"/>
  <c r="H1336" i="5"/>
  <c r="F1336" i="5"/>
  <c r="E1336" i="5"/>
  <c r="L1335" i="5"/>
  <c r="M1335" i="5" s="1"/>
  <c r="H1335" i="5"/>
  <c r="F1335" i="5"/>
  <c r="E1335" i="5"/>
  <c r="L1334" i="5"/>
  <c r="M1334" i="5" s="1"/>
  <c r="H1334" i="5"/>
  <c r="F1334" i="5"/>
  <c r="E1334" i="5"/>
  <c r="L1333" i="5"/>
  <c r="M1333" i="5" s="1"/>
  <c r="H1333" i="5"/>
  <c r="F1333" i="5"/>
  <c r="E1333" i="5"/>
  <c r="L1332" i="5"/>
  <c r="M1332" i="5" s="1"/>
  <c r="H1332" i="5"/>
  <c r="F1332" i="5"/>
  <c r="E1332" i="5"/>
  <c r="L1331" i="5"/>
  <c r="M1331" i="5" s="1"/>
  <c r="H1331" i="5"/>
  <c r="F1331" i="5"/>
  <c r="E1331" i="5"/>
  <c r="L1330" i="5"/>
  <c r="M1330" i="5" s="1"/>
  <c r="H1330" i="5"/>
  <c r="F1330" i="5"/>
  <c r="E1330" i="5"/>
  <c r="L1329" i="5"/>
  <c r="M1329" i="5" s="1"/>
  <c r="H1329" i="5"/>
  <c r="F1329" i="5"/>
  <c r="E1329" i="5"/>
  <c r="L1328" i="5"/>
  <c r="M1328" i="5" s="1"/>
  <c r="H1328" i="5"/>
  <c r="F1328" i="5"/>
  <c r="E1328" i="5"/>
  <c r="L1327" i="5"/>
  <c r="M1327" i="5" s="1"/>
  <c r="H1327" i="5"/>
  <c r="F1327" i="5"/>
  <c r="E1327" i="5"/>
  <c r="L1326" i="5"/>
  <c r="M1326" i="5" s="1"/>
  <c r="H1326" i="5"/>
  <c r="F1326" i="5"/>
  <c r="E1326" i="5"/>
  <c r="L1325" i="5"/>
  <c r="M1325" i="5" s="1"/>
  <c r="H1325" i="5"/>
  <c r="F1325" i="5"/>
  <c r="E1325" i="5"/>
  <c r="L1324" i="5"/>
  <c r="M1324" i="5" s="1"/>
  <c r="H1324" i="5"/>
  <c r="F1324" i="5"/>
  <c r="E1324" i="5"/>
  <c r="L1323" i="5"/>
  <c r="M1323" i="5" s="1"/>
  <c r="H1323" i="5"/>
  <c r="F1323" i="5"/>
  <c r="E1323" i="5"/>
  <c r="L1322" i="5"/>
  <c r="M1322" i="5" s="1"/>
  <c r="H1322" i="5"/>
  <c r="F1322" i="5"/>
  <c r="E1322" i="5"/>
  <c r="L1321" i="5"/>
  <c r="M1321" i="5" s="1"/>
  <c r="H1321" i="5"/>
  <c r="F1321" i="5"/>
  <c r="E1321" i="5"/>
  <c r="L1320" i="5"/>
  <c r="M1320" i="5" s="1"/>
  <c r="H1320" i="5"/>
  <c r="F1320" i="5"/>
  <c r="E1320" i="5"/>
  <c r="L1319" i="5"/>
  <c r="M1319" i="5" s="1"/>
  <c r="H1319" i="5"/>
  <c r="F1319" i="5"/>
  <c r="E1319" i="5"/>
  <c r="L1318" i="5"/>
  <c r="M1318" i="5" s="1"/>
  <c r="H1318" i="5"/>
  <c r="F1318" i="5"/>
  <c r="E1318" i="5"/>
  <c r="L1317" i="5"/>
  <c r="M1317" i="5" s="1"/>
  <c r="H1317" i="5"/>
  <c r="F1317" i="5"/>
  <c r="E1317" i="5"/>
  <c r="L1316" i="5"/>
  <c r="M1316" i="5" s="1"/>
  <c r="H1316" i="5"/>
  <c r="F1316" i="5"/>
  <c r="E1316" i="5"/>
  <c r="L1315" i="5"/>
  <c r="M1315" i="5" s="1"/>
  <c r="H1315" i="5"/>
  <c r="F1315" i="5"/>
  <c r="E1315" i="5"/>
  <c r="L1314" i="5"/>
  <c r="M1314" i="5" s="1"/>
  <c r="H1314" i="5"/>
  <c r="F1314" i="5"/>
  <c r="E1314" i="5"/>
  <c r="L1313" i="5"/>
  <c r="M1313" i="5" s="1"/>
  <c r="H1313" i="5"/>
  <c r="F1313" i="5"/>
  <c r="E1313" i="5"/>
  <c r="L1312" i="5"/>
  <c r="M1312" i="5" s="1"/>
  <c r="H1312" i="5"/>
  <c r="F1312" i="5"/>
  <c r="E1312" i="5"/>
  <c r="L1311" i="5"/>
  <c r="M1311" i="5" s="1"/>
  <c r="H1311" i="5"/>
  <c r="F1311" i="5"/>
  <c r="E1311" i="5"/>
  <c r="L1310" i="5"/>
  <c r="M1310" i="5" s="1"/>
  <c r="H1310" i="5"/>
  <c r="F1310" i="5"/>
  <c r="E1310" i="5"/>
  <c r="L1309" i="5"/>
  <c r="M1309" i="5" s="1"/>
  <c r="H1309" i="5"/>
  <c r="F1309" i="5"/>
  <c r="E1309" i="5"/>
  <c r="L1308" i="5"/>
  <c r="M1308" i="5" s="1"/>
  <c r="H1308" i="5"/>
  <c r="F1308" i="5"/>
  <c r="E1308" i="5"/>
  <c r="L1307" i="5"/>
  <c r="M1307" i="5" s="1"/>
  <c r="H1307" i="5"/>
  <c r="F1307" i="5"/>
  <c r="E1307" i="5"/>
  <c r="L1306" i="5"/>
  <c r="M1306" i="5" s="1"/>
  <c r="H1306" i="5"/>
  <c r="F1306" i="5"/>
  <c r="E1306" i="5"/>
  <c r="L1305" i="5"/>
  <c r="M1305" i="5" s="1"/>
  <c r="H1305" i="5"/>
  <c r="F1305" i="5"/>
  <c r="E1305" i="5"/>
  <c r="L1304" i="5"/>
  <c r="M1304" i="5" s="1"/>
  <c r="H1304" i="5"/>
  <c r="F1304" i="5"/>
  <c r="E1304" i="5"/>
  <c r="G632" i="4"/>
  <c r="H632" i="4" s="1"/>
  <c r="I632" i="4" s="1"/>
  <c r="E632" i="4" s="1"/>
  <c r="G1332" i="5" s="1"/>
  <c r="G294" i="4"/>
  <c r="H294" i="4" s="1"/>
  <c r="I294" i="4" s="1"/>
  <c r="E294" i="4" s="1"/>
  <c r="G1409" i="5" s="1"/>
  <c r="G490" i="4"/>
  <c r="H490" i="4" s="1"/>
  <c r="I490" i="4" s="1"/>
  <c r="E490" i="4" s="1"/>
  <c r="G1068" i="5" s="1"/>
  <c r="G88" i="4"/>
  <c r="H88" i="4" s="1"/>
  <c r="I88" i="4" s="1"/>
  <c r="E88" i="4" s="1"/>
  <c r="G1449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G860" i="5"/>
  <c r="H860" i="5"/>
  <c r="L860" i="5"/>
  <c r="M860" i="5" s="1"/>
  <c r="E861" i="5"/>
  <c r="F861" i="5"/>
  <c r="G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G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G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G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G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M1247" i="5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G204" i="4"/>
  <c r="H204" i="4" s="1"/>
  <c r="I204" i="4" s="1"/>
  <c r="E204" i="4" s="1"/>
  <c r="G710" i="5" s="1"/>
  <c r="G511" i="4"/>
  <c r="H511" i="4" s="1"/>
  <c r="I511" i="4" s="1"/>
  <c r="E511" i="4" s="1"/>
  <c r="G918" i="5" s="1"/>
  <c r="G315" i="4"/>
  <c r="H315" i="4" s="1"/>
  <c r="I315" i="4" s="1"/>
  <c r="E315" i="4" s="1"/>
  <c r="G874" i="5" s="1"/>
  <c r="G817" i="4"/>
  <c r="H817" i="4" s="1"/>
  <c r="I817" i="4" s="1"/>
  <c r="E817" i="4" s="1"/>
  <c r="G829" i="5" s="1"/>
  <c r="G530" i="4"/>
  <c r="H530" i="4" s="1"/>
  <c r="I530" i="4" s="1"/>
  <c r="E530" i="4" s="1"/>
  <c r="G951" i="5" s="1"/>
  <c r="G284" i="4"/>
  <c r="H284" i="4" s="1"/>
  <c r="I284" i="4" s="1"/>
  <c r="E284" i="4" s="1"/>
  <c r="G349" i="4"/>
  <c r="H349" i="4" s="1"/>
  <c r="I349" i="4" s="1"/>
  <c r="E349" i="4" s="1"/>
  <c r="G734" i="5" s="1"/>
  <c r="G342" i="4"/>
  <c r="H342" i="4" s="1"/>
  <c r="I342" i="4" s="1"/>
  <c r="E342" i="4" s="1"/>
  <c r="G111" i="4"/>
  <c r="H111" i="4" s="1"/>
  <c r="I111" i="4" s="1"/>
  <c r="E111" i="4" s="1"/>
  <c r="G707" i="5" s="1"/>
  <c r="G1587" i="5" l="1"/>
  <c r="G1524" i="5"/>
  <c r="G1432" i="5"/>
  <c r="G1414" i="5"/>
  <c r="G1433" i="5"/>
  <c r="G1448" i="5"/>
  <c r="G1051" i="5"/>
  <c r="G1157" i="5"/>
  <c r="G1136" i="5"/>
  <c r="G1124" i="5"/>
  <c r="G1025" i="5"/>
  <c r="G952" i="5"/>
  <c r="G818" i="5"/>
  <c r="G437" i="4"/>
  <c r="H437" i="4" s="1"/>
  <c r="I437" i="4" s="1"/>
  <c r="E437" i="4" s="1"/>
  <c r="G1554" i="5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B18" i="53"/>
  <c r="B11" i="53"/>
  <c r="B16" i="53"/>
  <c r="B19" i="53"/>
  <c r="B13" i="53"/>
  <c r="B6" i="53"/>
  <c r="B9" i="53"/>
  <c r="B12" i="53"/>
  <c r="B14" i="53"/>
  <c r="B15" i="53"/>
  <c r="B8" i="53"/>
  <c r="B7" i="53"/>
  <c r="B17" i="53"/>
  <c r="B10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J8" i="54"/>
  <c r="G937" i="5" l="1"/>
  <c r="G1090" i="5"/>
  <c r="G934" i="5"/>
  <c r="G1076" i="5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L657" i="5"/>
  <c r="M657" i="5" s="1"/>
  <c r="L656" i="5"/>
  <c r="M656" i="5" s="1"/>
  <c r="L655" i="5"/>
  <c r="M655" i="5" s="1"/>
  <c r="L654" i="5"/>
  <c r="M654" i="5" s="1"/>
  <c r="L653" i="5"/>
  <c r="M653" i="5" s="1"/>
  <c r="L652" i="5"/>
  <c r="M652" i="5" s="1"/>
  <c r="L651" i="5"/>
  <c r="M651" i="5" s="1"/>
  <c r="L650" i="5"/>
  <c r="M650" i="5" s="1"/>
  <c r="L649" i="5"/>
  <c r="M649" i="5" s="1"/>
  <c r="L648" i="5"/>
  <c r="M648" i="5" s="1"/>
  <c r="L647" i="5"/>
  <c r="M647" i="5" s="1"/>
  <c r="L646" i="5"/>
  <c r="M646" i="5" s="1"/>
  <c r="L645" i="5"/>
  <c r="M645" i="5" s="1"/>
  <c r="L644" i="5"/>
  <c r="M644" i="5" s="1"/>
  <c r="L643" i="5"/>
  <c r="M643" i="5" s="1"/>
  <c r="L642" i="5"/>
  <c r="M642" i="5" s="1"/>
  <c r="L641" i="5"/>
  <c r="M641" i="5" s="1"/>
  <c r="L640" i="5"/>
  <c r="M640" i="5" s="1"/>
  <c r="L639" i="5"/>
  <c r="M639" i="5" s="1"/>
  <c r="L638" i="5"/>
  <c r="M638" i="5" s="1"/>
  <c r="L637" i="5"/>
  <c r="M637" i="5" s="1"/>
  <c r="L636" i="5"/>
  <c r="M636" i="5" s="1"/>
  <c r="L635" i="5"/>
  <c r="M635" i="5" s="1"/>
  <c r="L634" i="5"/>
  <c r="M634" i="5" s="1"/>
  <c r="L633" i="5"/>
  <c r="M633" i="5" s="1"/>
  <c r="L632" i="5"/>
  <c r="M632" i="5" s="1"/>
  <c r="L631" i="5"/>
  <c r="M631" i="5" s="1"/>
  <c r="L630" i="5"/>
  <c r="M630" i="5" s="1"/>
  <c r="L629" i="5"/>
  <c r="M629" i="5" s="1"/>
  <c r="L628" i="5"/>
  <c r="M628" i="5" s="1"/>
  <c r="L627" i="5"/>
  <c r="M627" i="5" s="1"/>
  <c r="L626" i="5"/>
  <c r="M626" i="5" s="1"/>
  <c r="L625" i="5"/>
  <c r="M625" i="5" s="1"/>
  <c r="L624" i="5"/>
  <c r="M624" i="5" s="1"/>
  <c r="L623" i="5"/>
  <c r="M623" i="5" s="1"/>
  <c r="L622" i="5"/>
  <c r="M622" i="5" s="1"/>
  <c r="L621" i="5"/>
  <c r="M621" i="5" s="1"/>
  <c r="L620" i="5"/>
  <c r="M620" i="5" s="1"/>
  <c r="L619" i="5"/>
  <c r="M619" i="5" s="1"/>
  <c r="L618" i="5"/>
  <c r="M618" i="5" s="1"/>
  <c r="L617" i="5"/>
  <c r="M617" i="5" s="1"/>
  <c r="L616" i="5"/>
  <c r="M616" i="5" s="1"/>
  <c r="L615" i="5"/>
  <c r="M615" i="5" s="1"/>
  <c r="L614" i="5"/>
  <c r="M614" i="5" s="1"/>
  <c r="L613" i="5"/>
  <c r="M613" i="5" s="1"/>
  <c r="L612" i="5"/>
  <c r="M612" i="5" s="1"/>
  <c r="L611" i="5"/>
  <c r="M611" i="5" s="1"/>
  <c r="L610" i="5"/>
  <c r="M610" i="5" s="1"/>
  <c r="L609" i="5"/>
  <c r="M609" i="5" s="1"/>
  <c r="L608" i="5"/>
  <c r="M608" i="5" s="1"/>
  <c r="L607" i="5"/>
  <c r="M607" i="5" s="1"/>
  <c r="L606" i="5"/>
  <c r="M606" i="5" s="1"/>
  <c r="L605" i="5"/>
  <c r="M605" i="5" s="1"/>
  <c r="L604" i="5"/>
  <c r="M604" i="5" s="1"/>
  <c r="L603" i="5"/>
  <c r="M603" i="5" s="1"/>
  <c r="L602" i="5"/>
  <c r="M602" i="5" s="1"/>
  <c r="L601" i="5"/>
  <c r="M601" i="5" s="1"/>
  <c r="L600" i="5"/>
  <c r="M600" i="5" s="1"/>
  <c r="L599" i="5"/>
  <c r="M599" i="5" s="1"/>
  <c r="L598" i="5"/>
  <c r="M598" i="5" s="1"/>
  <c r="L597" i="5"/>
  <c r="M597" i="5" s="1"/>
  <c r="L596" i="5"/>
  <c r="M596" i="5" s="1"/>
  <c r="L595" i="5"/>
  <c r="M595" i="5" s="1"/>
  <c r="L594" i="5"/>
  <c r="M594" i="5" s="1"/>
  <c r="L593" i="5"/>
  <c r="M593" i="5" s="1"/>
  <c r="L592" i="5"/>
  <c r="M592" i="5" s="1"/>
  <c r="L591" i="5"/>
  <c r="M591" i="5" s="1"/>
  <c r="L590" i="5"/>
  <c r="M590" i="5" s="1"/>
  <c r="L589" i="5"/>
  <c r="M589" i="5" s="1"/>
  <c r="L588" i="5"/>
  <c r="M588" i="5" s="1"/>
  <c r="L587" i="5"/>
  <c r="M587" i="5" s="1"/>
  <c r="L586" i="5"/>
  <c r="M586" i="5" s="1"/>
  <c r="L585" i="5"/>
  <c r="M585" i="5" s="1"/>
  <c r="L584" i="5"/>
  <c r="M584" i="5" s="1"/>
  <c r="L583" i="5"/>
  <c r="M583" i="5" s="1"/>
  <c r="L582" i="5"/>
  <c r="M582" i="5" s="1"/>
  <c r="L581" i="5"/>
  <c r="M581" i="5" s="1"/>
  <c r="L580" i="5"/>
  <c r="M580" i="5" s="1"/>
  <c r="L579" i="5"/>
  <c r="M579" i="5" s="1"/>
  <c r="L578" i="5"/>
  <c r="M578" i="5" s="1"/>
  <c r="L577" i="5"/>
  <c r="M577" i="5" s="1"/>
  <c r="L576" i="5"/>
  <c r="M576" i="5" s="1"/>
  <c r="L575" i="5"/>
  <c r="M575" i="5" s="1"/>
  <c r="L574" i="5"/>
  <c r="M574" i="5" s="1"/>
  <c r="L573" i="5"/>
  <c r="M573" i="5" s="1"/>
  <c r="L572" i="5"/>
  <c r="M572" i="5" s="1"/>
  <c r="L571" i="5"/>
  <c r="M571" i="5" s="1"/>
  <c r="L570" i="5"/>
  <c r="M570" i="5" s="1"/>
  <c r="L569" i="5"/>
  <c r="M569" i="5" s="1"/>
  <c r="L568" i="5"/>
  <c r="M568" i="5" s="1"/>
  <c r="L567" i="5"/>
  <c r="M567" i="5" s="1"/>
  <c r="L566" i="5"/>
  <c r="M566" i="5" s="1"/>
  <c r="L565" i="5"/>
  <c r="M565" i="5" s="1"/>
  <c r="L564" i="5"/>
  <c r="M564" i="5" s="1"/>
  <c r="L563" i="5"/>
  <c r="M563" i="5" s="1"/>
  <c r="L562" i="5"/>
  <c r="M562" i="5" s="1"/>
  <c r="L561" i="5"/>
  <c r="M561" i="5" s="1"/>
  <c r="L560" i="5"/>
  <c r="M560" i="5" s="1"/>
  <c r="L559" i="5"/>
  <c r="M559" i="5" s="1"/>
  <c r="L558" i="5"/>
  <c r="M558" i="5" s="1"/>
  <c r="L557" i="5"/>
  <c r="M557" i="5" s="1"/>
  <c r="L556" i="5"/>
  <c r="M556" i="5" s="1"/>
  <c r="L555" i="5"/>
  <c r="M555" i="5" s="1"/>
  <c r="L554" i="5"/>
  <c r="M554" i="5" s="1"/>
  <c r="L553" i="5"/>
  <c r="M553" i="5" s="1"/>
  <c r="L552" i="5"/>
  <c r="M552" i="5" s="1"/>
  <c r="L551" i="5"/>
  <c r="M551" i="5" s="1"/>
  <c r="L550" i="5"/>
  <c r="M550" i="5" s="1"/>
  <c r="L549" i="5"/>
  <c r="M549" i="5" s="1"/>
  <c r="L548" i="5"/>
  <c r="M548" i="5" s="1"/>
  <c r="L547" i="5"/>
  <c r="M547" i="5" s="1"/>
  <c r="L546" i="5"/>
  <c r="M546" i="5" s="1"/>
  <c r="L545" i="5"/>
  <c r="M545" i="5" s="1"/>
  <c r="L544" i="5"/>
  <c r="M544" i="5" s="1"/>
  <c r="L543" i="5"/>
  <c r="M543" i="5" s="1"/>
  <c r="L542" i="5"/>
  <c r="M542" i="5" s="1"/>
  <c r="L541" i="5"/>
  <c r="M541" i="5" s="1"/>
  <c r="L540" i="5"/>
  <c r="M540" i="5" s="1"/>
  <c r="L539" i="5"/>
  <c r="M539" i="5" s="1"/>
  <c r="L538" i="5"/>
  <c r="M538" i="5" s="1"/>
  <c r="L537" i="5"/>
  <c r="M537" i="5" s="1"/>
  <c r="L536" i="5"/>
  <c r="M536" i="5" s="1"/>
  <c r="L535" i="5"/>
  <c r="M535" i="5" s="1"/>
  <c r="L534" i="5"/>
  <c r="M534" i="5" s="1"/>
  <c r="L533" i="5"/>
  <c r="M533" i="5" s="1"/>
  <c r="L532" i="5"/>
  <c r="M532" i="5" s="1"/>
  <c r="L531" i="5"/>
  <c r="M531" i="5" s="1"/>
  <c r="L530" i="5"/>
  <c r="M530" i="5" s="1"/>
  <c r="L529" i="5"/>
  <c r="M529" i="5" s="1"/>
  <c r="L528" i="5"/>
  <c r="M528" i="5" s="1"/>
  <c r="L527" i="5"/>
  <c r="M527" i="5" s="1"/>
  <c r="L526" i="5"/>
  <c r="M526" i="5" s="1"/>
  <c r="L525" i="5"/>
  <c r="M525" i="5" s="1"/>
  <c r="L524" i="5"/>
  <c r="M524" i="5" s="1"/>
  <c r="L523" i="5"/>
  <c r="M523" i="5" s="1"/>
  <c r="L522" i="5"/>
  <c r="M522" i="5" s="1"/>
  <c r="L521" i="5"/>
  <c r="M521" i="5" s="1"/>
  <c r="L520" i="5"/>
  <c r="M520" i="5" s="1"/>
  <c r="L519" i="5"/>
  <c r="M519" i="5" s="1"/>
  <c r="L518" i="5"/>
  <c r="M518" i="5" s="1"/>
  <c r="L517" i="5"/>
  <c r="M517" i="5" s="1"/>
  <c r="L516" i="5"/>
  <c r="M516" i="5" s="1"/>
  <c r="L515" i="5"/>
  <c r="M515" i="5" s="1"/>
  <c r="L514" i="5"/>
  <c r="M514" i="5" s="1"/>
  <c r="L513" i="5"/>
  <c r="M513" i="5" s="1"/>
  <c r="L512" i="5"/>
  <c r="M512" i="5" s="1"/>
  <c r="L511" i="5"/>
  <c r="M511" i="5" s="1"/>
  <c r="L510" i="5"/>
  <c r="M510" i="5" s="1"/>
  <c r="L509" i="5"/>
  <c r="M509" i="5" s="1"/>
  <c r="L508" i="5"/>
  <c r="M508" i="5" s="1"/>
  <c r="L507" i="5"/>
  <c r="M507" i="5" s="1"/>
  <c r="L506" i="5"/>
  <c r="M506" i="5" s="1"/>
  <c r="L505" i="5"/>
  <c r="M505" i="5" s="1"/>
  <c r="L504" i="5"/>
  <c r="M504" i="5" s="1"/>
  <c r="L503" i="5"/>
  <c r="M503" i="5" s="1"/>
  <c r="L502" i="5"/>
  <c r="M502" i="5" s="1"/>
  <c r="L501" i="5"/>
  <c r="M501" i="5" s="1"/>
  <c r="L500" i="5"/>
  <c r="M500" i="5" s="1"/>
  <c r="L499" i="5"/>
  <c r="M499" i="5" s="1"/>
  <c r="L498" i="5"/>
  <c r="M498" i="5" s="1"/>
  <c r="L497" i="5"/>
  <c r="M497" i="5" s="1"/>
  <c r="L496" i="5"/>
  <c r="M496" i="5" s="1"/>
  <c r="L495" i="5"/>
  <c r="M495" i="5" s="1"/>
  <c r="L494" i="5"/>
  <c r="M494" i="5" s="1"/>
  <c r="L493" i="5"/>
  <c r="M493" i="5" s="1"/>
  <c r="L492" i="5"/>
  <c r="M492" i="5" s="1"/>
  <c r="L491" i="5"/>
  <c r="M491" i="5" s="1"/>
  <c r="L490" i="5"/>
  <c r="M490" i="5" s="1"/>
  <c r="L489" i="5"/>
  <c r="M489" i="5" s="1"/>
  <c r="L488" i="5"/>
  <c r="M488" i="5" s="1"/>
  <c r="L487" i="5"/>
  <c r="M487" i="5" s="1"/>
  <c r="L486" i="5"/>
  <c r="M486" i="5" s="1"/>
  <c r="L485" i="5"/>
  <c r="M485" i="5" s="1"/>
  <c r="L484" i="5"/>
  <c r="M484" i="5" s="1"/>
  <c r="L483" i="5"/>
  <c r="M483" i="5" s="1"/>
  <c r="L482" i="5"/>
  <c r="M482" i="5" s="1"/>
  <c r="L481" i="5"/>
  <c r="M481" i="5" s="1"/>
  <c r="L480" i="5"/>
  <c r="M480" i="5" s="1"/>
  <c r="L479" i="5"/>
  <c r="M479" i="5" s="1"/>
  <c r="L478" i="5"/>
  <c r="M478" i="5" s="1"/>
  <c r="L477" i="5"/>
  <c r="M477" i="5" s="1"/>
  <c r="L476" i="5"/>
  <c r="M476" i="5" s="1"/>
  <c r="L475" i="5"/>
  <c r="M475" i="5" s="1"/>
  <c r="L474" i="5"/>
  <c r="M474" i="5" s="1"/>
  <c r="L473" i="5"/>
  <c r="M473" i="5" s="1"/>
  <c r="L472" i="5"/>
  <c r="M472" i="5" s="1"/>
  <c r="L471" i="5"/>
  <c r="M471" i="5" s="1"/>
  <c r="L470" i="5"/>
  <c r="M470" i="5" s="1"/>
  <c r="L469" i="5"/>
  <c r="M469" i="5" s="1"/>
  <c r="L468" i="5"/>
  <c r="M468" i="5" s="1"/>
  <c r="L467" i="5"/>
  <c r="M467" i="5" s="1"/>
  <c r="L466" i="5"/>
  <c r="M466" i="5" s="1"/>
  <c r="L465" i="5"/>
  <c r="M465" i="5" s="1"/>
  <c r="L464" i="5"/>
  <c r="M464" i="5" s="1"/>
  <c r="L463" i="5"/>
  <c r="M463" i="5" s="1"/>
  <c r="L462" i="5"/>
  <c r="M462" i="5" s="1"/>
  <c r="L461" i="5"/>
  <c r="M461" i="5" s="1"/>
  <c r="L460" i="5"/>
  <c r="M460" i="5" s="1"/>
  <c r="L459" i="5"/>
  <c r="M459" i="5" s="1"/>
  <c r="L458" i="5"/>
  <c r="M458" i="5" s="1"/>
  <c r="L457" i="5"/>
  <c r="M457" i="5" s="1"/>
  <c r="L456" i="5"/>
  <c r="M456" i="5" s="1"/>
  <c r="L455" i="5"/>
  <c r="M455" i="5" s="1"/>
  <c r="L454" i="5"/>
  <c r="M454" i="5" s="1"/>
  <c r="L453" i="5"/>
  <c r="M453" i="5" s="1"/>
  <c r="L452" i="5"/>
  <c r="M452" i="5" s="1"/>
  <c r="L451" i="5"/>
  <c r="M451" i="5" s="1"/>
  <c r="L450" i="5"/>
  <c r="M450" i="5" s="1"/>
  <c r="L449" i="5"/>
  <c r="M449" i="5" s="1"/>
  <c r="L448" i="5"/>
  <c r="M448" i="5" s="1"/>
  <c r="L447" i="5"/>
  <c r="M447" i="5" s="1"/>
  <c r="L446" i="5"/>
  <c r="M446" i="5" s="1"/>
  <c r="L445" i="5"/>
  <c r="M445" i="5" s="1"/>
  <c r="L444" i="5"/>
  <c r="M444" i="5" s="1"/>
  <c r="L443" i="5"/>
  <c r="M443" i="5" s="1"/>
  <c r="L442" i="5"/>
  <c r="M442" i="5" s="1"/>
  <c r="L441" i="5"/>
  <c r="M441" i="5" s="1"/>
  <c r="L440" i="5"/>
  <c r="M440" i="5" s="1"/>
  <c r="L439" i="5"/>
  <c r="M439" i="5" s="1"/>
  <c r="L438" i="5"/>
  <c r="M438" i="5" s="1"/>
  <c r="L437" i="5"/>
  <c r="M437" i="5" s="1"/>
  <c r="L436" i="5"/>
  <c r="M436" i="5" s="1"/>
  <c r="L435" i="5"/>
  <c r="M435" i="5" s="1"/>
  <c r="L434" i="5"/>
  <c r="M434" i="5" s="1"/>
  <c r="L433" i="5"/>
  <c r="M433" i="5" s="1"/>
  <c r="L432" i="5"/>
  <c r="M432" i="5" s="1"/>
  <c r="L431" i="5"/>
  <c r="M431" i="5" s="1"/>
  <c r="L430" i="5"/>
  <c r="M430" i="5" s="1"/>
  <c r="L429" i="5"/>
  <c r="M429" i="5" s="1"/>
  <c r="L428" i="5"/>
  <c r="M428" i="5" s="1"/>
  <c r="L427" i="5"/>
  <c r="M427" i="5" s="1"/>
  <c r="L426" i="5"/>
  <c r="M426" i="5" s="1"/>
  <c r="L425" i="5"/>
  <c r="M425" i="5" s="1"/>
  <c r="L424" i="5"/>
  <c r="M424" i="5" s="1"/>
  <c r="L423" i="5"/>
  <c r="M423" i="5" s="1"/>
  <c r="L422" i="5"/>
  <c r="M422" i="5" s="1"/>
  <c r="L421" i="5"/>
  <c r="M421" i="5" s="1"/>
  <c r="L420" i="5"/>
  <c r="M420" i="5" s="1"/>
  <c r="L419" i="5"/>
  <c r="M419" i="5" s="1"/>
  <c r="L418" i="5"/>
  <c r="M418" i="5" s="1"/>
  <c r="L417" i="5"/>
  <c r="M417" i="5" s="1"/>
  <c r="L416" i="5"/>
  <c r="M416" i="5" s="1"/>
  <c r="L415" i="5"/>
  <c r="M415" i="5" s="1"/>
  <c r="L414" i="5"/>
  <c r="M414" i="5" s="1"/>
  <c r="L413" i="5"/>
  <c r="M413" i="5" s="1"/>
  <c r="L412" i="5"/>
  <c r="M412" i="5" s="1"/>
  <c r="L411" i="5"/>
  <c r="M411" i="5" s="1"/>
  <c r="L410" i="5"/>
  <c r="M410" i="5" s="1"/>
  <c r="L409" i="5"/>
  <c r="M409" i="5" s="1"/>
  <c r="L408" i="5"/>
  <c r="M408" i="5" s="1"/>
  <c r="L407" i="5"/>
  <c r="M407" i="5" s="1"/>
  <c r="L406" i="5"/>
  <c r="M406" i="5" s="1"/>
  <c r="L405" i="5"/>
  <c r="M405" i="5" s="1"/>
  <c r="L404" i="5"/>
  <c r="M404" i="5" s="1"/>
  <c r="L403" i="5"/>
  <c r="M403" i="5" s="1"/>
  <c r="L402" i="5"/>
  <c r="M402" i="5" s="1"/>
  <c r="L401" i="5"/>
  <c r="M401" i="5" s="1"/>
  <c r="L400" i="5"/>
  <c r="M400" i="5" s="1"/>
  <c r="L399" i="5"/>
  <c r="M399" i="5" s="1"/>
  <c r="L398" i="5"/>
  <c r="M398" i="5" s="1"/>
  <c r="L397" i="5"/>
  <c r="M397" i="5" s="1"/>
  <c r="L396" i="5"/>
  <c r="M396" i="5" s="1"/>
  <c r="L395" i="5"/>
  <c r="M395" i="5" s="1"/>
  <c r="L394" i="5"/>
  <c r="M394" i="5" s="1"/>
  <c r="L393" i="5"/>
  <c r="M393" i="5" s="1"/>
  <c r="L392" i="5"/>
  <c r="M392" i="5" s="1"/>
  <c r="L391" i="5"/>
  <c r="M391" i="5" s="1"/>
  <c r="L390" i="5"/>
  <c r="M390" i="5" s="1"/>
  <c r="L389" i="5"/>
  <c r="M389" i="5" s="1"/>
  <c r="L388" i="5"/>
  <c r="M388" i="5" s="1"/>
  <c r="L387" i="5"/>
  <c r="M387" i="5" s="1"/>
  <c r="L386" i="5"/>
  <c r="M386" i="5" s="1"/>
  <c r="L385" i="5"/>
  <c r="M385" i="5" s="1"/>
  <c r="L384" i="5"/>
  <c r="M384" i="5" s="1"/>
  <c r="L383" i="5"/>
  <c r="M383" i="5" s="1"/>
  <c r="L382" i="5"/>
  <c r="M382" i="5" s="1"/>
  <c r="L381" i="5"/>
  <c r="M381" i="5" s="1"/>
  <c r="L380" i="5"/>
  <c r="M380" i="5" s="1"/>
  <c r="L379" i="5"/>
  <c r="M379" i="5" s="1"/>
  <c r="L378" i="5"/>
  <c r="M378" i="5" s="1"/>
  <c r="L377" i="5"/>
  <c r="M377" i="5" s="1"/>
  <c r="L376" i="5"/>
  <c r="M376" i="5" s="1"/>
  <c r="L375" i="5"/>
  <c r="M375" i="5" s="1"/>
  <c r="L374" i="5"/>
  <c r="M374" i="5" s="1"/>
  <c r="L373" i="5"/>
  <c r="M373" i="5" s="1"/>
  <c r="L372" i="5"/>
  <c r="M372" i="5" s="1"/>
  <c r="L371" i="5"/>
  <c r="M371" i="5" s="1"/>
  <c r="L370" i="5"/>
  <c r="M370" i="5" s="1"/>
  <c r="L369" i="5"/>
  <c r="M369" i="5" s="1"/>
  <c r="L368" i="5"/>
  <c r="M368" i="5" s="1"/>
  <c r="L367" i="5"/>
  <c r="M367" i="5" s="1"/>
  <c r="L366" i="5"/>
  <c r="M366" i="5" s="1"/>
  <c r="L365" i="5"/>
  <c r="M365" i="5" s="1"/>
  <c r="L364" i="5"/>
  <c r="M364" i="5" s="1"/>
  <c r="L363" i="5"/>
  <c r="M363" i="5" s="1"/>
  <c r="L362" i="5"/>
  <c r="M362" i="5" s="1"/>
  <c r="L361" i="5"/>
  <c r="M361" i="5" s="1"/>
  <c r="L360" i="5"/>
  <c r="M360" i="5" s="1"/>
  <c r="L359" i="5"/>
  <c r="M359" i="5" s="1"/>
  <c r="L358" i="5"/>
  <c r="M358" i="5" s="1"/>
  <c r="L357" i="5"/>
  <c r="M357" i="5" s="1"/>
  <c r="L356" i="5"/>
  <c r="M356" i="5" s="1"/>
  <c r="L355" i="5"/>
  <c r="M355" i="5" s="1"/>
  <c r="L354" i="5"/>
  <c r="M354" i="5" s="1"/>
  <c r="L353" i="5"/>
  <c r="M353" i="5" s="1"/>
  <c r="L352" i="5"/>
  <c r="M352" i="5" s="1"/>
  <c r="L351" i="5"/>
  <c r="M351" i="5" s="1"/>
  <c r="L350" i="5"/>
  <c r="M350" i="5" s="1"/>
  <c r="L349" i="5"/>
  <c r="M349" i="5" s="1"/>
  <c r="L348" i="5"/>
  <c r="M348" i="5" s="1"/>
  <c r="L347" i="5"/>
  <c r="M347" i="5" s="1"/>
  <c r="L346" i="5"/>
  <c r="M346" i="5" s="1"/>
  <c r="L345" i="5"/>
  <c r="M345" i="5" s="1"/>
  <c r="L344" i="5"/>
  <c r="M344" i="5" s="1"/>
  <c r="L343" i="5"/>
  <c r="M343" i="5" s="1"/>
  <c r="L342" i="5"/>
  <c r="M342" i="5" s="1"/>
  <c r="L341" i="5"/>
  <c r="M341" i="5" s="1"/>
  <c r="L340" i="5"/>
  <c r="M340" i="5" s="1"/>
  <c r="L339" i="5"/>
  <c r="M339" i="5" s="1"/>
  <c r="L338" i="5"/>
  <c r="M338" i="5" s="1"/>
  <c r="L337" i="5"/>
  <c r="M337" i="5" s="1"/>
  <c r="L336" i="5"/>
  <c r="M336" i="5" s="1"/>
  <c r="L335" i="5"/>
  <c r="M335" i="5" s="1"/>
  <c r="L334" i="5"/>
  <c r="M334" i="5" s="1"/>
  <c r="L333" i="5"/>
  <c r="M333" i="5" s="1"/>
  <c r="L332" i="5"/>
  <c r="M332" i="5" s="1"/>
  <c r="L331" i="5"/>
  <c r="M331" i="5" s="1"/>
  <c r="L330" i="5"/>
  <c r="M330" i="5" s="1"/>
  <c r="L329" i="5"/>
  <c r="M329" i="5" s="1"/>
  <c r="L328" i="5"/>
  <c r="M328" i="5" s="1"/>
  <c r="L327" i="5"/>
  <c r="M327" i="5" s="1"/>
  <c r="L326" i="5"/>
  <c r="M326" i="5" s="1"/>
  <c r="L325" i="5"/>
  <c r="M325" i="5" s="1"/>
  <c r="L324" i="5"/>
  <c r="M324" i="5" s="1"/>
  <c r="L323" i="5"/>
  <c r="M323" i="5" s="1"/>
  <c r="L322" i="5"/>
  <c r="M322" i="5" s="1"/>
  <c r="L321" i="5"/>
  <c r="M321" i="5" s="1"/>
  <c r="L320" i="5"/>
  <c r="M320" i="5" s="1"/>
  <c r="L319" i="5"/>
  <c r="M319" i="5" s="1"/>
  <c r="L318" i="5"/>
  <c r="M318" i="5" s="1"/>
  <c r="L317" i="5"/>
  <c r="M317" i="5" s="1"/>
  <c r="L316" i="5"/>
  <c r="M316" i="5" s="1"/>
  <c r="L315" i="5"/>
  <c r="M315" i="5" s="1"/>
  <c r="L314" i="5"/>
  <c r="M314" i="5" s="1"/>
  <c r="L313" i="5"/>
  <c r="M313" i="5" s="1"/>
  <c r="L312" i="5"/>
  <c r="M312" i="5" s="1"/>
  <c r="L311" i="5"/>
  <c r="M311" i="5" s="1"/>
  <c r="L310" i="5"/>
  <c r="M310" i="5" s="1"/>
  <c r="L309" i="5"/>
  <c r="M309" i="5" s="1"/>
  <c r="L308" i="5"/>
  <c r="M308" i="5" s="1"/>
  <c r="L307" i="5"/>
  <c r="M307" i="5" s="1"/>
  <c r="L306" i="5"/>
  <c r="M306" i="5" s="1"/>
  <c r="L305" i="5"/>
  <c r="M305" i="5" s="1"/>
  <c r="L304" i="5"/>
  <c r="M304" i="5" s="1"/>
  <c r="L303" i="5"/>
  <c r="M303" i="5" s="1"/>
  <c r="L302" i="5"/>
  <c r="M302" i="5" s="1"/>
  <c r="L301" i="5"/>
  <c r="M301" i="5" s="1"/>
  <c r="L300" i="5"/>
  <c r="M300" i="5" s="1"/>
  <c r="L299" i="5"/>
  <c r="M299" i="5" s="1"/>
  <c r="L298" i="5"/>
  <c r="M298" i="5" s="1"/>
  <c r="L297" i="5"/>
  <c r="M297" i="5" s="1"/>
  <c r="L296" i="5"/>
  <c r="M296" i="5" s="1"/>
  <c r="L295" i="5"/>
  <c r="M295" i="5" s="1"/>
  <c r="L294" i="5"/>
  <c r="M294" i="5" s="1"/>
  <c r="L293" i="5"/>
  <c r="M293" i="5" s="1"/>
  <c r="L292" i="5"/>
  <c r="M292" i="5" s="1"/>
  <c r="L291" i="5"/>
  <c r="M291" i="5" s="1"/>
  <c r="L290" i="5"/>
  <c r="M290" i="5" s="1"/>
  <c r="L289" i="5"/>
  <c r="M289" i="5" s="1"/>
  <c r="L288" i="5"/>
  <c r="M288" i="5" s="1"/>
  <c r="L287" i="5"/>
  <c r="M287" i="5" s="1"/>
  <c r="L286" i="5"/>
  <c r="M286" i="5" s="1"/>
  <c r="L285" i="5"/>
  <c r="M285" i="5" s="1"/>
  <c r="L284" i="5"/>
  <c r="M284" i="5" s="1"/>
  <c r="L283" i="5"/>
  <c r="M283" i="5" s="1"/>
  <c r="L282" i="5"/>
  <c r="M282" i="5" s="1"/>
  <c r="L281" i="5"/>
  <c r="M281" i="5" s="1"/>
  <c r="L280" i="5"/>
  <c r="M280" i="5" s="1"/>
  <c r="L279" i="5"/>
  <c r="M279" i="5" s="1"/>
  <c r="L278" i="5"/>
  <c r="M278" i="5" s="1"/>
  <c r="L277" i="5"/>
  <c r="M277" i="5" s="1"/>
  <c r="L276" i="5"/>
  <c r="M276" i="5" s="1"/>
  <c r="L275" i="5"/>
  <c r="M275" i="5" s="1"/>
  <c r="L274" i="5"/>
  <c r="M274" i="5" s="1"/>
  <c r="L273" i="5"/>
  <c r="M273" i="5" s="1"/>
  <c r="L272" i="5"/>
  <c r="M272" i="5" s="1"/>
  <c r="L271" i="5"/>
  <c r="M271" i="5" s="1"/>
  <c r="L270" i="5"/>
  <c r="M270" i="5" s="1"/>
  <c r="L269" i="5"/>
  <c r="M269" i="5" s="1"/>
  <c r="L268" i="5"/>
  <c r="M268" i="5" s="1"/>
  <c r="L267" i="5"/>
  <c r="M267" i="5" s="1"/>
  <c r="L266" i="5"/>
  <c r="M266" i="5" s="1"/>
  <c r="L265" i="5"/>
  <c r="M265" i="5" s="1"/>
  <c r="L264" i="5"/>
  <c r="M264" i="5" s="1"/>
  <c r="L263" i="5"/>
  <c r="M263" i="5" s="1"/>
  <c r="L262" i="5"/>
  <c r="M262" i="5" s="1"/>
  <c r="L261" i="5"/>
  <c r="M261" i="5" s="1"/>
  <c r="L260" i="5"/>
  <c r="M260" i="5" s="1"/>
  <c r="L259" i="5"/>
  <c r="M259" i="5" s="1"/>
  <c r="L258" i="5"/>
  <c r="M258" i="5" s="1"/>
  <c r="L257" i="5"/>
  <c r="M257" i="5" s="1"/>
  <c r="L256" i="5"/>
  <c r="M256" i="5" s="1"/>
  <c r="L255" i="5"/>
  <c r="M255" i="5" s="1"/>
  <c r="L254" i="5"/>
  <c r="M254" i="5" s="1"/>
  <c r="L253" i="5"/>
  <c r="M253" i="5" s="1"/>
  <c r="L252" i="5"/>
  <c r="M252" i="5" s="1"/>
  <c r="L251" i="5"/>
  <c r="M251" i="5" s="1"/>
  <c r="L250" i="5"/>
  <c r="M250" i="5" s="1"/>
  <c r="L249" i="5"/>
  <c r="M249" i="5" s="1"/>
  <c r="L248" i="5"/>
  <c r="M248" i="5" s="1"/>
  <c r="L247" i="5"/>
  <c r="M247" i="5" s="1"/>
  <c r="L246" i="5"/>
  <c r="M246" i="5" s="1"/>
  <c r="L245" i="5"/>
  <c r="M245" i="5" s="1"/>
  <c r="L244" i="5"/>
  <c r="M244" i="5" s="1"/>
  <c r="L243" i="5"/>
  <c r="M243" i="5" s="1"/>
  <c r="L242" i="5"/>
  <c r="M242" i="5" s="1"/>
  <c r="L241" i="5"/>
  <c r="M241" i="5" s="1"/>
  <c r="L240" i="5"/>
  <c r="M240" i="5" s="1"/>
  <c r="L239" i="5"/>
  <c r="M239" i="5" s="1"/>
  <c r="L238" i="5"/>
  <c r="M238" i="5" s="1"/>
  <c r="L237" i="5"/>
  <c r="M237" i="5" s="1"/>
  <c r="L236" i="5"/>
  <c r="M236" i="5" s="1"/>
  <c r="L235" i="5"/>
  <c r="M235" i="5" s="1"/>
  <c r="L234" i="5"/>
  <c r="M234" i="5" s="1"/>
  <c r="L233" i="5"/>
  <c r="M233" i="5" s="1"/>
  <c r="L232" i="5"/>
  <c r="M232" i="5" s="1"/>
  <c r="L231" i="5"/>
  <c r="M231" i="5" s="1"/>
  <c r="L230" i="5"/>
  <c r="M230" i="5" s="1"/>
  <c r="L229" i="5"/>
  <c r="M229" i="5" s="1"/>
  <c r="L228" i="5"/>
  <c r="M228" i="5" s="1"/>
  <c r="L227" i="5"/>
  <c r="M227" i="5" s="1"/>
  <c r="L226" i="5"/>
  <c r="M226" i="5" s="1"/>
  <c r="L225" i="5"/>
  <c r="M225" i="5" s="1"/>
  <c r="L224" i="5"/>
  <c r="M224" i="5" s="1"/>
  <c r="L223" i="5"/>
  <c r="M223" i="5" s="1"/>
  <c r="L222" i="5"/>
  <c r="M222" i="5" s="1"/>
  <c r="L221" i="5"/>
  <c r="M221" i="5" s="1"/>
  <c r="L220" i="5"/>
  <c r="M220" i="5" s="1"/>
  <c r="L219" i="5"/>
  <c r="M219" i="5" s="1"/>
  <c r="L218" i="5"/>
  <c r="M218" i="5" s="1"/>
  <c r="L217" i="5"/>
  <c r="M217" i="5" s="1"/>
  <c r="L216" i="5"/>
  <c r="M216" i="5" s="1"/>
  <c r="L215" i="5"/>
  <c r="M215" i="5" s="1"/>
  <c r="L214" i="5"/>
  <c r="M214" i="5" s="1"/>
  <c r="L213" i="5"/>
  <c r="M213" i="5" s="1"/>
  <c r="L212" i="5"/>
  <c r="M212" i="5" s="1"/>
  <c r="L211" i="5"/>
  <c r="M211" i="5" s="1"/>
  <c r="L210" i="5"/>
  <c r="M210" i="5" s="1"/>
  <c r="L209" i="5"/>
  <c r="M209" i="5" s="1"/>
  <c r="L208" i="5"/>
  <c r="M208" i="5" s="1"/>
  <c r="L207" i="5"/>
  <c r="M207" i="5" s="1"/>
  <c r="L206" i="5"/>
  <c r="M206" i="5" s="1"/>
  <c r="L205" i="5"/>
  <c r="M205" i="5" s="1"/>
  <c r="L204" i="5"/>
  <c r="M204" i="5" s="1"/>
  <c r="L203" i="5"/>
  <c r="M203" i="5" s="1"/>
  <c r="L202" i="5"/>
  <c r="M202" i="5" s="1"/>
  <c r="L201" i="5"/>
  <c r="M201" i="5" s="1"/>
  <c r="L200" i="5"/>
  <c r="M200" i="5" s="1"/>
  <c r="L199" i="5"/>
  <c r="M199" i="5" s="1"/>
  <c r="L198" i="5"/>
  <c r="M198" i="5" s="1"/>
  <c r="L197" i="5"/>
  <c r="M197" i="5" s="1"/>
  <c r="L196" i="5"/>
  <c r="M196" i="5" s="1"/>
  <c r="L195" i="5"/>
  <c r="M195" i="5" s="1"/>
  <c r="L194" i="5"/>
  <c r="M194" i="5" s="1"/>
  <c r="L193" i="5"/>
  <c r="M193" i="5" s="1"/>
  <c r="L192" i="5"/>
  <c r="M192" i="5" s="1"/>
  <c r="L191" i="5"/>
  <c r="M191" i="5" s="1"/>
  <c r="L190" i="5"/>
  <c r="M190" i="5" s="1"/>
  <c r="L189" i="5"/>
  <c r="M189" i="5" s="1"/>
  <c r="L188" i="5"/>
  <c r="M188" i="5" s="1"/>
  <c r="L187" i="5"/>
  <c r="M187" i="5" s="1"/>
  <c r="L186" i="5"/>
  <c r="M186" i="5" s="1"/>
  <c r="L185" i="5"/>
  <c r="M185" i="5" s="1"/>
  <c r="L184" i="5"/>
  <c r="M184" i="5" s="1"/>
  <c r="L183" i="5"/>
  <c r="M183" i="5" s="1"/>
  <c r="L182" i="5"/>
  <c r="M182" i="5" s="1"/>
  <c r="L181" i="5"/>
  <c r="M181" i="5" s="1"/>
  <c r="L180" i="5"/>
  <c r="M180" i="5" s="1"/>
  <c r="L179" i="5"/>
  <c r="M179" i="5" s="1"/>
  <c r="L178" i="5"/>
  <c r="M178" i="5" s="1"/>
  <c r="L177" i="5"/>
  <c r="M177" i="5" s="1"/>
  <c r="L176" i="5"/>
  <c r="M176" i="5" s="1"/>
  <c r="L175" i="5"/>
  <c r="M175" i="5" s="1"/>
  <c r="L174" i="5"/>
  <c r="M174" i="5" s="1"/>
  <c r="L173" i="5"/>
  <c r="M173" i="5" s="1"/>
  <c r="L172" i="5"/>
  <c r="M172" i="5" s="1"/>
  <c r="L171" i="5"/>
  <c r="M171" i="5" s="1"/>
  <c r="L170" i="5"/>
  <c r="M170" i="5" s="1"/>
  <c r="L169" i="5"/>
  <c r="M169" i="5" s="1"/>
  <c r="L168" i="5"/>
  <c r="M168" i="5" s="1"/>
  <c r="L167" i="5"/>
  <c r="M167" i="5" s="1"/>
  <c r="L166" i="5"/>
  <c r="M166" i="5" s="1"/>
  <c r="L165" i="5"/>
  <c r="M165" i="5" s="1"/>
  <c r="L164" i="5"/>
  <c r="M164" i="5" s="1"/>
  <c r="L163" i="5"/>
  <c r="M163" i="5" s="1"/>
  <c r="L162" i="5"/>
  <c r="M162" i="5" s="1"/>
  <c r="L161" i="5"/>
  <c r="M161" i="5" s="1"/>
  <c r="L160" i="5"/>
  <c r="M160" i="5" s="1"/>
  <c r="L159" i="5"/>
  <c r="M159" i="5" s="1"/>
  <c r="L158" i="5"/>
  <c r="M158" i="5" s="1"/>
  <c r="L157" i="5"/>
  <c r="M157" i="5" s="1"/>
  <c r="L156" i="5"/>
  <c r="M156" i="5" s="1"/>
  <c r="L155" i="5"/>
  <c r="M155" i="5" s="1"/>
  <c r="L154" i="5"/>
  <c r="M154" i="5" s="1"/>
  <c r="L153" i="5"/>
  <c r="M153" i="5" s="1"/>
  <c r="L152" i="5"/>
  <c r="M152" i="5" s="1"/>
  <c r="L151" i="5"/>
  <c r="M151" i="5" s="1"/>
  <c r="L150" i="5"/>
  <c r="M150" i="5" s="1"/>
  <c r="L149" i="5"/>
  <c r="M149" i="5" s="1"/>
  <c r="L148" i="5"/>
  <c r="M148" i="5" s="1"/>
  <c r="L147" i="5"/>
  <c r="M147" i="5" s="1"/>
  <c r="L146" i="5"/>
  <c r="M146" i="5" s="1"/>
  <c r="L145" i="5"/>
  <c r="M145" i="5" s="1"/>
  <c r="L144" i="5"/>
  <c r="M144" i="5" s="1"/>
  <c r="L143" i="5"/>
  <c r="M143" i="5" s="1"/>
  <c r="L142" i="5"/>
  <c r="M142" i="5" s="1"/>
  <c r="L141" i="5"/>
  <c r="M141" i="5" s="1"/>
  <c r="L140" i="5"/>
  <c r="M140" i="5" s="1"/>
  <c r="L139" i="5"/>
  <c r="M139" i="5" s="1"/>
  <c r="L138" i="5"/>
  <c r="M138" i="5" s="1"/>
  <c r="L137" i="5"/>
  <c r="M137" i="5" s="1"/>
  <c r="L136" i="5"/>
  <c r="M136" i="5" s="1"/>
  <c r="L135" i="5"/>
  <c r="M135" i="5" s="1"/>
  <c r="L134" i="5"/>
  <c r="M134" i="5" s="1"/>
  <c r="L133" i="5"/>
  <c r="M133" i="5" s="1"/>
  <c r="L132" i="5"/>
  <c r="M132" i="5" s="1"/>
  <c r="L131" i="5"/>
  <c r="M131" i="5" s="1"/>
  <c r="L130" i="5"/>
  <c r="M130" i="5" s="1"/>
  <c r="L129" i="5"/>
  <c r="M129" i="5" s="1"/>
  <c r="L128" i="5"/>
  <c r="M128" i="5" s="1"/>
  <c r="L127" i="5"/>
  <c r="M127" i="5" s="1"/>
  <c r="L126" i="5"/>
  <c r="M126" i="5" s="1"/>
  <c r="L125" i="5"/>
  <c r="M125" i="5" s="1"/>
  <c r="L124" i="5"/>
  <c r="M124" i="5" s="1"/>
  <c r="L123" i="5"/>
  <c r="M123" i="5" s="1"/>
  <c r="L122" i="5"/>
  <c r="M122" i="5" s="1"/>
  <c r="L121" i="5"/>
  <c r="M121" i="5" s="1"/>
  <c r="L120" i="5"/>
  <c r="M120" i="5" s="1"/>
  <c r="L119" i="5"/>
  <c r="M119" i="5" s="1"/>
  <c r="L118" i="5"/>
  <c r="M118" i="5" s="1"/>
  <c r="L117" i="5"/>
  <c r="M117" i="5" s="1"/>
  <c r="L116" i="5"/>
  <c r="M116" i="5" s="1"/>
  <c r="L115" i="5"/>
  <c r="M115" i="5" s="1"/>
  <c r="L114" i="5"/>
  <c r="M114" i="5" s="1"/>
  <c r="L113" i="5"/>
  <c r="M113" i="5" s="1"/>
  <c r="L112" i="5"/>
  <c r="M112" i="5" s="1"/>
  <c r="L111" i="5"/>
  <c r="M111" i="5" s="1"/>
  <c r="L110" i="5"/>
  <c r="M110" i="5" s="1"/>
  <c r="L109" i="5"/>
  <c r="M109" i="5" s="1"/>
  <c r="L108" i="5"/>
  <c r="M108" i="5" s="1"/>
  <c r="L107" i="5"/>
  <c r="M107" i="5" s="1"/>
  <c r="L106" i="5"/>
  <c r="M106" i="5" s="1"/>
  <c r="L105" i="5"/>
  <c r="M105" i="5" s="1"/>
  <c r="L104" i="5"/>
  <c r="M104" i="5" s="1"/>
  <c r="L103" i="5"/>
  <c r="M103" i="5" s="1"/>
  <c r="L102" i="5"/>
  <c r="M102" i="5" s="1"/>
  <c r="L101" i="5"/>
  <c r="M101" i="5" s="1"/>
  <c r="L100" i="5"/>
  <c r="M100" i="5" s="1"/>
  <c r="L99" i="5"/>
  <c r="M99" i="5" s="1"/>
  <c r="L98" i="5"/>
  <c r="M98" i="5" s="1"/>
  <c r="L97" i="5"/>
  <c r="M97" i="5" s="1"/>
  <c r="L96" i="5"/>
  <c r="M96" i="5" s="1"/>
  <c r="L95" i="5"/>
  <c r="M95" i="5" s="1"/>
  <c r="L94" i="5"/>
  <c r="M94" i="5" s="1"/>
  <c r="L93" i="5"/>
  <c r="M93" i="5" s="1"/>
  <c r="L92" i="5"/>
  <c r="M92" i="5" s="1"/>
  <c r="L91" i="5"/>
  <c r="M91" i="5" s="1"/>
  <c r="L90" i="5"/>
  <c r="M90" i="5" s="1"/>
  <c r="L89" i="5"/>
  <c r="M89" i="5" s="1"/>
  <c r="L88" i="5"/>
  <c r="M88" i="5" s="1"/>
  <c r="L87" i="5"/>
  <c r="M87" i="5" s="1"/>
  <c r="L86" i="5"/>
  <c r="M86" i="5" s="1"/>
  <c r="L85" i="5"/>
  <c r="M85" i="5" s="1"/>
  <c r="L84" i="5"/>
  <c r="M84" i="5" s="1"/>
  <c r="L83" i="5"/>
  <c r="M83" i="5" s="1"/>
  <c r="L82" i="5"/>
  <c r="M82" i="5" s="1"/>
  <c r="L81" i="5"/>
  <c r="M81" i="5" s="1"/>
  <c r="L80" i="5"/>
  <c r="M80" i="5" s="1"/>
  <c r="L79" i="5"/>
  <c r="M79" i="5" s="1"/>
  <c r="L78" i="5"/>
  <c r="M78" i="5" s="1"/>
  <c r="L77" i="5"/>
  <c r="M77" i="5" s="1"/>
  <c r="L76" i="5"/>
  <c r="M76" i="5" s="1"/>
  <c r="L75" i="5"/>
  <c r="M75" i="5" s="1"/>
  <c r="L74" i="5"/>
  <c r="M74" i="5" s="1"/>
  <c r="L73" i="5"/>
  <c r="M73" i="5" s="1"/>
  <c r="L72" i="5"/>
  <c r="M72" i="5" s="1"/>
  <c r="L71" i="5"/>
  <c r="M71" i="5" s="1"/>
  <c r="L70" i="5"/>
  <c r="M70" i="5" s="1"/>
  <c r="L69" i="5"/>
  <c r="M69" i="5" s="1"/>
  <c r="L68" i="5"/>
  <c r="M68" i="5" s="1"/>
  <c r="L67" i="5"/>
  <c r="M67" i="5" s="1"/>
  <c r="L66" i="5"/>
  <c r="M66" i="5" s="1"/>
  <c r="L65" i="5"/>
  <c r="M65" i="5" s="1"/>
  <c r="L64" i="5"/>
  <c r="M64" i="5" s="1"/>
  <c r="L63" i="5"/>
  <c r="M63" i="5" s="1"/>
  <c r="L62" i="5"/>
  <c r="M62" i="5" s="1"/>
  <c r="L61" i="5"/>
  <c r="M61" i="5" s="1"/>
  <c r="L60" i="5"/>
  <c r="M60" i="5" s="1"/>
  <c r="L59" i="5"/>
  <c r="M59" i="5" s="1"/>
  <c r="L58" i="5"/>
  <c r="M58" i="5" s="1"/>
  <c r="L57" i="5"/>
  <c r="M57" i="5" s="1"/>
  <c r="L56" i="5"/>
  <c r="M56" i="5" s="1"/>
  <c r="L55" i="5"/>
  <c r="M55" i="5" s="1"/>
  <c r="L54" i="5"/>
  <c r="M54" i="5" s="1"/>
  <c r="L53" i="5"/>
  <c r="M53" i="5" s="1"/>
  <c r="L52" i="5"/>
  <c r="M52" i="5" s="1"/>
  <c r="L51" i="5"/>
  <c r="M51" i="5" s="1"/>
  <c r="L50" i="5"/>
  <c r="M50" i="5" s="1"/>
  <c r="L49" i="5"/>
  <c r="M49" i="5" s="1"/>
  <c r="L48" i="5"/>
  <c r="M48" i="5" s="1"/>
  <c r="L47" i="5"/>
  <c r="M47" i="5" s="1"/>
  <c r="L46" i="5"/>
  <c r="M46" i="5" s="1"/>
  <c r="L45" i="5"/>
  <c r="M45" i="5" s="1"/>
  <c r="L44" i="5"/>
  <c r="M44" i="5" s="1"/>
  <c r="L43" i="5"/>
  <c r="M43" i="5" s="1"/>
  <c r="L42" i="5"/>
  <c r="M42" i="5" s="1"/>
  <c r="L41" i="5"/>
  <c r="M41" i="5" s="1"/>
  <c r="L40" i="5"/>
  <c r="M40" i="5" s="1"/>
  <c r="L39" i="5"/>
  <c r="M39" i="5" s="1"/>
  <c r="L38" i="5"/>
  <c r="M38" i="5" s="1"/>
  <c r="L37" i="5"/>
  <c r="M37" i="5" s="1"/>
  <c r="L36" i="5"/>
  <c r="M36" i="5" s="1"/>
  <c r="L35" i="5"/>
  <c r="M35" i="5" s="1"/>
  <c r="L34" i="5"/>
  <c r="M34" i="5" s="1"/>
  <c r="L33" i="5"/>
  <c r="M33" i="5" s="1"/>
  <c r="L32" i="5"/>
  <c r="M32" i="5" s="1"/>
  <c r="L31" i="5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L4" i="5"/>
  <c r="M4" i="5" s="1"/>
  <c r="L3" i="5"/>
  <c r="M3" i="5" s="1"/>
  <c r="H657" i="5"/>
  <c r="F657" i="5"/>
  <c r="E657" i="5"/>
  <c r="H656" i="5"/>
  <c r="F656" i="5"/>
  <c r="E656" i="5"/>
  <c r="H655" i="5"/>
  <c r="F655" i="5"/>
  <c r="E655" i="5"/>
  <c r="H654" i="5"/>
  <c r="F654" i="5"/>
  <c r="E654" i="5"/>
  <c r="H653" i="5"/>
  <c r="F653" i="5"/>
  <c r="E653" i="5"/>
  <c r="H652" i="5"/>
  <c r="F652" i="5"/>
  <c r="E652" i="5"/>
  <c r="H651" i="5"/>
  <c r="F651" i="5"/>
  <c r="E651" i="5"/>
  <c r="H650" i="5"/>
  <c r="F650" i="5"/>
  <c r="E650" i="5"/>
  <c r="H649" i="5"/>
  <c r="F649" i="5"/>
  <c r="E649" i="5"/>
  <c r="H648" i="5"/>
  <c r="F648" i="5"/>
  <c r="E648" i="5"/>
  <c r="H647" i="5"/>
  <c r="F647" i="5"/>
  <c r="E647" i="5"/>
  <c r="H646" i="5"/>
  <c r="F646" i="5"/>
  <c r="E646" i="5"/>
  <c r="H645" i="5"/>
  <c r="F645" i="5"/>
  <c r="E645" i="5"/>
  <c r="H644" i="5"/>
  <c r="F644" i="5"/>
  <c r="E644" i="5"/>
  <c r="H643" i="5"/>
  <c r="F643" i="5"/>
  <c r="E643" i="5"/>
  <c r="H642" i="5"/>
  <c r="F642" i="5"/>
  <c r="E642" i="5"/>
  <c r="H641" i="5"/>
  <c r="F641" i="5"/>
  <c r="E641" i="5"/>
  <c r="H640" i="5"/>
  <c r="F640" i="5"/>
  <c r="E640" i="5"/>
  <c r="H639" i="5"/>
  <c r="F639" i="5"/>
  <c r="E639" i="5"/>
  <c r="H638" i="5"/>
  <c r="F638" i="5"/>
  <c r="E638" i="5"/>
  <c r="H637" i="5"/>
  <c r="F637" i="5"/>
  <c r="E637" i="5"/>
  <c r="H636" i="5"/>
  <c r="F636" i="5"/>
  <c r="E636" i="5"/>
  <c r="H635" i="5"/>
  <c r="F635" i="5"/>
  <c r="E635" i="5"/>
  <c r="H634" i="5"/>
  <c r="F634" i="5"/>
  <c r="E634" i="5"/>
  <c r="H633" i="5"/>
  <c r="F633" i="5"/>
  <c r="E633" i="5"/>
  <c r="H632" i="5"/>
  <c r="F632" i="5"/>
  <c r="E632" i="5"/>
  <c r="H631" i="5"/>
  <c r="F631" i="5"/>
  <c r="E631" i="5"/>
  <c r="H630" i="5"/>
  <c r="F630" i="5"/>
  <c r="E630" i="5"/>
  <c r="H629" i="5"/>
  <c r="F629" i="5"/>
  <c r="E629" i="5"/>
  <c r="H628" i="5"/>
  <c r="F628" i="5"/>
  <c r="E628" i="5"/>
  <c r="H627" i="5"/>
  <c r="F627" i="5"/>
  <c r="E627" i="5"/>
  <c r="H626" i="5"/>
  <c r="F626" i="5"/>
  <c r="E626" i="5"/>
  <c r="H625" i="5"/>
  <c r="F625" i="5"/>
  <c r="E625" i="5"/>
  <c r="H624" i="5"/>
  <c r="F624" i="5"/>
  <c r="E624" i="5"/>
  <c r="H623" i="5"/>
  <c r="F623" i="5"/>
  <c r="E623" i="5"/>
  <c r="H622" i="5"/>
  <c r="F622" i="5"/>
  <c r="E622" i="5"/>
  <c r="H621" i="5"/>
  <c r="F621" i="5"/>
  <c r="E621" i="5"/>
  <c r="H620" i="5"/>
  <c r="F620" i="5"/>
  <c r="E620" i="5"/>
  <c r="H619" i="5"/>
  <c r="F619" i="5"/>
  <c r="E619" i="5"/>
  <c r="H618" i="5"/>
  <c r="F618" i="5"/>
  <c r="E618" i="5"/>
  <c r="H617" i="5"/>
  <c r="F617" i="5"/>
  <c r="E617" i="5"/>
  <c r="H616" i="5"/>
  <c r="F616" i="5"/>
  <c r="E616" i="5"/>
  <c r="H615" i="5"/>
  <c r="F615" i="5"/>
  <c r="E615" i="5"/>
  <c r="H614" i="5"/>
  <c r="F614" i="5"/>
  <c r="E614" i="5"/>
  <c r="H613" i="5"/>
  <c r="F613" i="5"/>
  <c r="E613" i="5"/>
  <c r="H612" i="5"/>
  <c r="F612" i="5"/>
  <c r="E612" i="5"/>
  <c r="H611" i="5"/>
  <c r="F611" i="5"/>
  <c r="E611" i="5"/>
  <c r="H610" i="5"/>
  <c r="F610" i="5"/>
  <c r="E610" i="5"/>
  <c r="H609" i="5"/>
  <c r="F609" i="5"/>
  <c r="E609" i="5"/>
  <c r="H608" i="5"/>
  <c r="F608" i="5"/>
  <c r="E608" i="5"/>
  <c r="H607" i="5"/>
  <c r="F607" i="5"/>
  <c r="E607" i="5"/>
  <c r="H606" i="5"/>
  <c r="F606" i="5"/>
  <c r="E606" i="5"/>
  <c r="H605" i="5"/>
  <c r="F605" i="5"/>
  <c r="E605" i="5"/>
  <c r="H604" i="5"/>
  <c r="F604" i="5"/>
  <c r="E604" i="5"/>
  <c r="H603" i="5"/>
  <c r="F603" i="5"/>
  <c r="E603" i="5"/>
  <c r="H602" i="5"/>
  <c r="F602" i="5"/>
  <c r="E602" i="5"/>
  <c r="H601" i="5"/>
  <c r="F601" i="5"/>
  <c r="E601" i="5"/>
  <c r="H600" i="5"/>
  <c r="F600" i="5"/>
  <c r="E600" i="5"/>
  <c r="H599" i="5"/>
  <c r="F599" i="5"/>
  <c r="E599" i="5"/>
  <c r="H598" i="5"/>
  <c r="F598" i="5"/>
  <c r="E598" i="5"/>
  <c r="H597" i="5"/>
  <c r="F597" i="5"/>
  <c r="E597" i="5"/>
  <c r="H596" i="5"/>
  <c r="F596" i="5"/>
  <c r="E596" i="5"/>
  <c r="H595" i="5"/>
  <c r="F595" i="5"/>
  <c r="E595" i="5"/>
  <c r="H594" i="5"/>
  <c r="F594" i="5"/>
  <c r="E594" i="5"/>
  <c r="H593" i="5"/>
  <c r="F593" i="5"/>
  <c r="E593" i="5"/>
  <c r="H592" i="5"/>
  <c r="F592" i="5"/>
  <c r="E592" i="5"/>
  <c r="H591" i="5"/>
  <c r="F591" i="5"/>
  <c r="E591" i="5"/>
  <c r="H590" i="5"/>
  <c r="F590" i="5"/>
  <c r="E590" i="5"/>
  <c r="H589" i="5"/>
  <c r="F589" i="5"/>
  <c r="E589" i="5"/>
  <c r="H588" i="5"/>
  <c r="F588" i="5"/>
  <c r="E588" i="5"/>
  <c r="H587" i="5"/>
  <c r="F587" i="5"/>
  <c r="E587" i="5"/>
  <c r="H586" i="5"/>
  <c r="F586" i="5"/>
  <c r="E586" i="5"/>
  <c r="H585" i="5"/>
  <c r="F585" i="5"/>
  <c r="E585" i="5"/>
  <c r="H584" i="5"/>
  <c r="F584" i="5"/>
  <c r="E584" i="5"/>
  <c r="H583" i="5"/>
  <c r="F583" i="5"/>
  <c r="E583" i="5"/>
  <c r="H582" i="5"/>
  <c r="F582" i="5"/>
  <c r="E582" i="5"/>
  <c r="H581" i="5"/>
  <c r="F581" i="5"/>
  <c r="E581" i="5"/>
  <c r="H580" i="5"/>
  <c r="F580" i="5"/>
  <c r="E580" i="5"/>
  <c r="H579" i="5"/>
  <c r="F579" i="5"/>
  <c r="E579" i="5"/>
  <c r="H578" i="5"/>
  <c r="F578" i="5"/>
  <c r="E578" i="5"/>
  <c r="H577" i="5"/>
  <c r="F577" i="5"/>
  <c r="E577" i="5"/>
  <c r="H576" i="5"/>
  <c r="F576" i="5"/>
  <c r="E576" i="5"/>
  <c r="H575" i="5"/>
  <c r="F575" i="5"/>
  <c r="E575" i="5"/>
  <c r="H574" i="5"/>
  <c r="F574" i="5"/>
  <c r="E574" i="5"/>
  <c r="H573" i="5"/>
  <c r="F573" i="5"/>
  <c r="E573" i="5"/>
  <c r="H572" i="5"/>
  <c r="F572" i="5"/>
  <c r="E572" i="5"/>
  <c r="H571" i="5"/>
  <c r="F571" i="5"/>
  <c r="E571" i="5"/>
  <c r="H570" i="5"/>
  <c r="F570" i="5"/>
  <c r="E570" i="5"/>
  <c r="H569" i="5"/>
  <c r="F569" i="5"/>
  <c r="E569" i="5"/>
  <c r="H568" i="5"/>
  <c r="F568" i="5"/>
  <c r="E568" i="5"/>
  <c r="H567" i="5"/>
  <c r="F567" i="5"/>
  <c r="E567" i="5"/>
  <c r="H566" i="5"/>
  <c r="F566" i="5"/>
  <c r="E566" i="5"/>
  <c r="H565" i="5"/>
  <c r="F565" i="5"/>
  <c r="E565" i="5"/>
  <c r="H564" i="5"/>
  <c r="F564" i="5"/>
  <c r="E564" i="5"/>
  <c r="H563" i="5"/>
  <c r="F563" i="5"/>
  <c r="E563" i="5"/>
  <c r="H562" i="5"/>
  <c r="F562" i="5"/>
  <c r="E562" i="5"/>
  <c r="H561" i="5"/>
  <c r="F561" i="5"/>
  <c r="E561" i="5"/>
  <c r="H560" i="5"/>
  <c r="F560" i="5"/>
  <c r="E560" i="5"/>
  <c r="H559" i="5"/>
  <c r="F559" i="5"/>
  <c r="E559" i="5"/>
  <c r="H558" i="5"/>
  <c r="F558" i="5"/>
  <c r="E558" i="5"/>
  <c r="H557" i="5"/>
  <c r="F557" i="5"/>
  <c r="E557" i="5"/>
  <c r="H556" i="5"/>
  <c r="F556" i="5"/>
  <c r="E556" i="5"/>
  <c r="H555" i="5"/>
  <c r="F555" i="5"/>
  <c r="E555" i="5"/>
  <c r="H554" i="5"/>
  <c r="F554" i="5"/>
  <c r="E554" i="5"/>
  <c r="H553" i="5"/>
  <c r="F553" i="5"/>
  <c r="E553" i="5"/>
  <c r="H552" i="5"/>
  <c r="F552" i="5"/>
  <c r="E552" i="5"/>
  <c r="H551" i="5"/>
  <c r="F551" i="5"/>
  <c r="E551" i="5"/>
  <c r="H550" i="5"/>
  <c r="F550" i="5"/>
  <c r="E550" i="5"/>
  <c r="H549" i="5"/>
  <c r="F549" i="5"/>
  <c r="E549" i="5"/>
  <c r="H548" i="5"/>
  <c r="F548" i="5"/>
  <c r="E548" i="5"/>
  <c r="H547" i="5"/>
  <c r="F547" i="5"/>
  <c r="E547" i="5"/>
  <c r="H546" i="5"/>
  <c r="F546" i="5"/>
  <c r="E546" i="5"/>
  <c r="H545" i="5"/>
  <c r="F545" i="5"/>
  <c r="E545" i="5"/>
  <c r="H544" i="5"/>
  <c r="F544" i="5"/>
  <c r="E544" i="5"/>
  <c r="H543" i="5"/>
  <c r="F543" i="5"/>
  <c r="E543" i="5"/>
  <c r="H542" i="5"/>
  <c r="F542" i="5"/>
  <c r="E542" i="5"/>
  <c r="H541" i="5"/>
  <c r="F541" i="5"/>
  <c r="E541" i="5"/>
  <c r="H540" i="5"/>
  <c r="F540" i="5"/>
  <c r="E540" i="5"/>
  <c r="H539" i="5"/>
  <c r="F539" i="5"/>
  <c r="E539" i="5"/>
  <c r="H538" i="5"/>
  <c r="F538" i="5"/>
  <c r="E538" i="5"/>
  <c r="H537" i="5"/>
  <c r="F537" i="5"/>
  <c r="E537" i="5"/>
  <c r="H536" i="5"/>
  <c r="F536" i="5"/>
  <c r="E536" i="5"/>
  <c r="H535" i="5"/>
  <c r="F535" i="5"/>
  <c r="E535" i="5"/>
  <c r="H534" i="5"/>
  <c r="F534" i="5"/>
  <c r="E534" i="5"/>
  <c r="H533" i="5"/>
  <c r="F533" i="5"/>
  <c r="E533" i="5"/>
  <c r="H532" i="5"/>
  <c r="F532" i="5"/>
  <c r="E532" i="5"/>
  <c r="H531" i="5"/>
  <c r="F531" i="5"/>
  <c r="E531" i="5"/>
  <c r="H530" i="5"/>
  <c r="F530" i="5"/>
  <c r="E530" i="5"/>
  <c r="H529" i="5"/>
  <c r="F529" i="5"/>
  <c r="E529" i="5"/>
  <c r="H528" i="5"/>
  <c r="F528" i="5"/>
  <c r="E528" i="5"/>
  <c r="H527" i="5"/>
  <c r="F527" i="5"/>
  <c r="E527" i="5"/>
  <c r="H526" i="5"/>
  <c r="F526" i="5"/>
  <c r="E526" i="5"/>
  <c r="H525" i="5"/>
  <c r="F525" i="5"/>
  <c r="E525" i="5"/>
  <c r="H524" i="5"/>
  <c r="F524" i="5"/>
  <c r="E524" i="5"/>
  <c r="H523" i="5"/>
  <c r="F523" i="5"/>
  <c r="E523" i="5"/>
  <c r="H522" i="5"/>
  <c r="F522" i="5"/>
  <c r="E522" i="5"/>
  <c r="H521" i="5"/>
  <c r="F521" i="5"/>
  <c r="E521" i="5"/>
  <c r="H520" i="5"/>
  <c r="F520" i="5"/>
  <c r="E520" i="5"/>
  <c r="H519" i="5"/>
  <c r="F519" i="5"/>
  <c r="E519" i="5"/>
  <c r="H518" i="5"/>
  <c r="F518" i="5"/>
  <c r="E518" i="5"/>
  <c r="H517" i="5"/>
  <c r="F517" i="5"/>
  <c r="E517" i="5"/>
  <c r="H516" i="5"/>
  <c r="F516" i="5"/>
  <c r="E516" i="5"/>
  <c r="H515" i="5"/>
  <c r="F515" i="5"/>
  <c r="E515" i="5"/>
  <c r="H514" i="5"/>
  <c r="F514" i="5"/>
  <c r="E514" i="5"/>
  <c r="H513" i="5"/>
  <c r="F513" i="5"/>
  <c r="E513" i="5"/>
  <c r="H512" i="5"/>
  <c r="F512" i="5"/>
  <c r="E512" i="5"/>
  <c r="H511" i="5"/>
  <c r="F511" i="5"/>
  <c r="E511" i="5"/>
  <c r="H510" i="5"/>
  <c r="F510" i="5"/>
  <c r="E510" i="5"/>
  <c r="H509" i="5"/>
  <c r="F509" i="5"/>
  <c r="E509" i="5"/>
  <c r="H508" i="5"/>
  <c r="F508" i="5"/>
  <c r="E508" i="5"/>
  <c r="H507" i="5"/>
  <c r="F507" i="5"/>
  <c r="E507" i="5"/>
  <c r="H506" i="5"/>
  <c r="F506" i="5"/>
  <c r="E506" i="5"/>
  <c r="H505" i="5"/>
  <c r="F505" i="5"/>
  <c r="E505" i="5"/>
  <c r="H504" i="5"/>
  <c r="F504" i="5"/>
  <c r="E504" i="5"/>
  <c r="H503" i="5"/>
  <c r="F503" i="5"/>
  <c r="E503" i="5"/>
  <c r="H502" i="5"/>
  <c r="F502" i="5"/>
  <c r="E502" i="5"/>
  <c r="H501" i="5"/>
  <c r="F501" i="5"/>
  <c r="E501" i="5"/>
  <c r="H500" i="5"/>
  <c r="F500" i="5"/>
  <c r="E500" i="5"/>
  <c r="H499" i="5"/>
  <c r="F499" i="5"/>
  <c r="E499" i="5"/>
  <c r="H498" i="5"/>
  <c r="F498" i="5"/>
  <c r="E498" i="5"/>
  <c r="H497" i="5"/>
  <c r="F497" i="5"/>
  <c r="E497" i="5"/>
  <c r="H496" i="5"/>
  <c r="F496" i="5"/>
  <c r="E496" i="5"/>
  <c r="H495" i="5"/>
  <c r="F495" i="5"/>
  <c r="E495" i="5"/>
  <c r="H494" i="5"/>
  <c r="F494" i="5"/>
  <c r="E494" i="5"/>
  <c r="H493" i="5"/>
  <c r="F493" i="5"/>
  <c r="E493" i="5"/>
  <c r="H492" i="5"/>
  <c r="F492" i="5"/>
  <c r="E492" i="5"/>
  <c r="H491" i="5"/>
  <c r="F491" i="5"/>
  <c r="E491" i="5"/>
  <c r="H490" i="5"/>
  <c r="F490" i="5"/>
  <c r="E490" i="5"/>
  <c r="H489" i="5"/>
  <c r="F489" i="5"/>
  <c r="E489" i="5"/>
  <c r="H488" i="5"/>
  <c r="F488" i="5"/>
  <c r="E488" i="5"/>
  <c r="H487" i="5"/>
  <c r="F487" i="5"/>
  <c r="E487" i="5"/>
  <c r="H486" i="5"/>
  <c r="F486" i="5"/>
  <c r="E486" i="5"/>
  <c r="H485" i="5"/>
  <c r="F485" i="5"/>
  <c r="E485" i="5"/>
  <c r="H484" i="5"/>
  <c r="F484" i="5"/>
  <c r="E484" i="5"/>
  <c r="H483" i="5"/>
  <c r="F483" i="5"/>
  <c r="E483" i="5"/>
  <c r="H482" i="5"/>
  <c r="F482" i="5"/>
  <c r="E482" i="5"/>
  <c r="H481" i="5"/>
  <c r="F481" i="5"/>
  <c r="E481" i="5"/>
  <c r="H480" i="5"/>
  <c r="F480" i="5"/>
  <c r="E480" i="5"/>
  <c r="H479" i="5"/>
  <c r="F479" i="5"/>
  <c r="E479" i="5"/>
  <c r="H478" i="5"/>
  <c r="F478" i="5"/>
  <c r="E478" i="5"/>
  <c r="H477" i="5"/>
  <c r="F477" i="5"/>
  <c r="E477" i="5"/>
  <c r="H476" i="5"/>
  <c r="F476" i="5"/>
  <c r="E476" i="5"/>
  <c r="H475" i="5"/>
  <c r="F475" i="5"/>
  <c r="E475" i="5"/>
  <c r="H474" i="5"/>
  <c r="F474" i="5"/>
  <c r="E474" i="5"/>
  <c r="H473" i="5"/>
  <c r="F473" i="5"/>
  <c r="E473" i="5"/>
  <c r="H472" i="5"/>
  <c r="F472" i="5"/>
  <c r="E472" i="5"/>
  <c r="H471" i="5"/>
  <c r="F471" i="5"/>
  <c r="E471" i="5"/>
  <c r="H470" i="5"/>
  <c r="F470" i="5"/>
  <c r="E470" i="5"/>
  <c r="H469" i="5"/>
  <c r="F469" i="5"/>
  <c r="E469" i="5"/>
  <c r="H468" i="5"/>
  <c r="F468" i="5"/>
  <c r="E468" i="5"/>
  <c r="H467" i="5"/>
  <c r="F467" i="5"/>
  <c r="E467" i="5"/>
  <c r="H466" i="5"/>
  <c r="F466" i="5"/>
  <c r="E466" i="5"/>
  <c r="H465" i="5"/>
  <c r="F465" i="5"/>
  <c r="E465" i="5"/>
  <c r="H464" i="5"/>
  <c r="F464" i="5"/>
  <c r="E464" i="5"/>
  <c r="H463" i="5"/>
  <c r="F463" i="5"/>
  <c r="E463" i="5"/>
  <c r="H462" i="5"/>
  <c r="F462" i="5"/>
  <c r="E462" i="5"/>
  <c r="H461" i="5"/>
  <c r="F461" i="5"/>
  <c r="E461" i="5"/>
  <c r="H460" i="5"/>
  <c r="F460" i="5"/>
  <c r="E460" i="5"/>
  <c r="H459" i="5"/>
  <c r="F459" i="5"/>
  <c r="E459" i="5"/>
  <c r="H458" i="5"/>
  <c r="F458" i="5"/>
  <c r="E458" i="5"/>
  <c r="H457" i="5"/>
  <c r="F457" i="5"/>
  <c r="E457" i="5"/>
  <c r="H456" i="5"/>
  <c r="F456" i="5"/>
  <c r="E456" i="5"/>
  <c r="H455" i="5"/>
  <c r="F455" i="5"/>
  <c r="E455" i="5"/>
  <c r="H454" i="5"/>
  <c r="F454" i="5"/>
  <c r="E454" i="5"/>
  <c r="H453" i="5"/>
  <c r="F453" i="5"/>
  <c r="E453" i="5"/>
  <c r="H452" i="5"/>
  <c r="F452" i="5"/>
  <c r="E452" i="5"/>
  <c r="H451" i="5"/>
  <c r="F451" i="5"/>
  <c r="E451" i="5"/>
  <c r="H450" i="5"/>
  <c r="F450" i="5"/>
  <c r="E450" i="5"/>
  <c r="H449" i="5"/>
  <c r="F449" i="5"/>
  <c r="E449" i="5"/>
  <c r="H448" i="5"/>
  <c r="F448" i="5"/>
  <c r="E448" i="5"/>
  <c r="H447" i="5"/>
  <c r="F447" i="5"/>
  <c r="E447" i="5"/>
  <c r="H446" i="5"/>
  <c r="F446" i="5"/>
  <c r="E446" i="5"/>
  <c r="H445" i="5"/>
  <c r="F445" i="5"/>
  <c r="E445" i="5"/>
  <c r="H444" i="5"/>
  <c r="F444" i="5"/>
  <c r="E444" i="5"/>
  <c r="H443" i="5"/>
  <c r="F443" i="5"/>
  <c r="E443" i="5"/>
  <c r="H442" i="5"/>
  <c r="F442" i="5"/>
  <c r="E442" i="5"/>
  <c r="H441" i="5"/>
  <c r="F441" i="5"/>
  <c r="E441" i="5"/>
  <c r="H440" i="5"/>
  <c r="F440" i="5"/>
  <c r="E440" i="5"/>
  <c r="H439" i="5"/>
  <c r="F439" i="5"/>
  <c r="E439" i="5"/>
  <c r="H438" i="5"/>
  <c r="F438" i="5"/>
  <c r="E438" i="5"/>
  <c r="H437" i="5"/>
  <c r="F437" i="5"/>
  <c r="E437" i="5"/>
  <c r="H436" i="5"/>
  <c r="F436" i="5"/>
  <c r="E436" i="5"/>
  <c r="H435" i="5"/>
  <c r="F435" i="5"/>
  <c r="E435" i="5"/>
  <c r="H434" i="5"/>
  <c r="F434" i="5"/>
  <c r="E434" i="5"/>
  <c r="H433" i="5"/>
  <c r="F433" i="5"/>
  <c r="E433" i="5"/>
  <c r="H432" i="5"/>
  <c r="F432" i="5"/>
  <c r="E432" i="5"/>
  <c r="H431" i="5"/>
  <c r="F431" i="5"/>
  <c r="E431" i="5"/>
  <c r="H430" i="5"/>
  <c r="F430" i="5"/>
  <c r="E430" i="5"/>
  <c r="H429" i="5"/>
  <c r="F429" i="5"/>
  <c r="E429" i="5"/>
  <c r="H428" i="5"/>
  <c r="F428" i="5"/>
  <c r="E428" i="5"/>
  <c r="H427" i="5"/>
  <c r="F427" i="5"/>
  <c r="E427" i="5"/>
  <c r="H426" i="5"/>
  <c r="F426" i="5"/>
  <c r="E426" i="5"/>
  <c r="H425" i="5"/>
  <c r="F425" i="5"/>
  <c r="E425" i="5"/>
  <c r="H424" i="5"/>
  <c r="F424" i="5"/>
  <c r="E424" i="5"/>
  <c r="H423" i="5"/>
  <c r="F423" i="5"/>
  <c r="E423" i="5"/>
  <c r="H422" i="5"/>
  <c r="F422" i="5"/>
  <c r="E422" i="5"/>
  <c r="H421" i="5"/>
  <c r="F421" i="5"/>
  <c r="E421" i="5"/>
  <c r="H420" i="5"/>
  <c r="F420" i="5"/>
  <c r="E420" i="5"/>
  <c r="H419" i="5"/>
  <c r="F419" i="5"/>
  <c r="E419" i="5"/>
  <c r="H418" i="5"/>
  <c r="F418" i="5"/>
  <c r="E418" i="5"/>
  <c r="H417" i="5"/>
  <c r="F417" i="5"/>
  <c r="E417" i="5"/>
  <c r="H416" i="5"/>
  <c r="F416" i="5"/>
  <c r="E416" i="5"/>
  <c r="H415" i="5"/>
  <c r="F415" i="5"/>
  <c r="E415" i="5"/>
  <c r="H414" i="5"/>
  <c r="F414" i="5"/>
  <c r="E414" i="5"/>
  <c r="H413" i="5"/>
  <c r="F413" i="5"/>
  <c r="E413" i="5"/>
  <c r="H412" i="5"/>
  <c r="F412" i="5"/>
  <c r="E412" i="5"/>
  <c r="H411" i="5"/>
  <c r="F411" i="5"/>
  <c r="E411" i="5"/>
  <c r="H410" i="5"/>
  <c r="F410" i="5"/>
  <c r="E410" i="5"/>
  <c r="H409" i="5"/>
  <c r="F409" i="5"/>
  <c r="E409" i="5"/>
  <c r="H408" i="5"/>
  <c r="F408" i="5"/>
  <c r="E408" i="5"/>
  <c r="H407" i="5"/>
  <c r="F407" i="5"/>
  <c r="E407" i="5"/>
  <c r="H406" i="5"/>
  <c r="F406" i="5"/>
  <c r="E406" i="5"/>
  <c r="H405" i="5"/>
  <c r="F405" i="5"/>
  <c r="E405" i="5"/>
  <c r="H404" i="5"/>
  <c r="F404" i="5"/>
  <c r="E404" i="5"/>
  <c r="H403" i="5"/>
  <c r="F403" i="5"/>
  <c r="E403" i="5"/>
  <c r="H402" i="5"/>
  <c r="F402" i="5"/>
  <c r="E402" i="5"/>
  <c r="H401" i="5"/>
  <c r="F401" i="5"/>
  <c r="E401" i="5"/>
  <c r="H400" i="5"/>
  <c r="F400" i="5"/>
  <c r="E400" i="5"/>
  <c r="H399" i="5"/>
  <c r="F399" i="5"/>
  <c r="E399" i="5"/>
  <c r="H398" i="5"/>
  <c r="F398" i="5"/>
  <c r="E398" i="5"/>
  <c r="H397" i="5"/>
  <c r="F397" i="5"/>
  <c r="E397" i="5"/>
  <c r="H396" i="5"/>
  <c r="F396" i="5"/>
  <c r="E396" i="5"/>
  <c r="H395" i="5"/>
  <c r="F395" i="5"/>
  <c r="E395" i="5"/>
  <c r="H394" i="5"/>
  <c r="F394" i="5"/>
  <c r="E394" i="5"/>
  <c r="H393" i="5"/>
  <c r="F393" i="5"/>
  <c r="E393" i="5"/>
  <c r="H392" i="5"/>
  <c r="F392" i="5"/>
  <c r="E392" i="5"/>
  <c r="H391" i="5"/>
  <c r="F391" i="5"/>
  <c r="E391" i="5"/>
  <c r="H390" i="5"/>
  <c r="F390" i="5"/>
  <c r="E390" i="5"/>
  <c r="H389" i="5"/>
  <c r="F389" i="5"/>
  <c r="E389" i="5"/>
  <c r="H388" i="5"/>
  <c r="F388" i="5"/>
  <c r="E388" i="5"/>
  <c r="H387" i="5"/>
  <c r="F387" i="5"/>
  <c r="E387" i="5"/>
  <c r="H386" i="5"/>
  <c r="F386" i="5"/>
  <c r="E386" i="5"/>
  <c r="H385" i="5"/>
  <c r="F385" i="5"/>
  <c r="E385" i="5"/>
  <c r="H384" i="5"/>
  <c r="F384" i="5"/>
  <c r="E384" i="5"/>
  <c r="H383" i="5"/>
  <c r="F383" i="5"/>
  <c r="E383" i="5"/>
  <c r="H382" i="5"/>
  <c r="F382" i="5"/>
  <c r="E382" i="5"/>
  <c r="H381" i="5"/>
  <c r="F381" i="5"/>
  <c r="E381" i="5"/>
  <c r="H380" i="5"/>
  <c r="F380" i="5"/>
  <c r="E380" i="5"/>
  <c r="H379" i="5"/>
  <c r="F379" i="5"/>
  <c r="E379" i="5"/>
  <c r="H378" i="5"/>
  <c r="F378" i="5"/>
  <c r="E378" i="5"/>
  <c r="H377" i="5"/>
  <c r="F377" i="5"/>
  <c r="E377" i="5"/>
  <c r="H376" i="5"/>
  <c r="F376" i="5"/>
  <c r="E376" i="5"/>
  <c r="H375" i="5"/>
  <c r="F375" i="5"/>
  <c r="E375" i="5"/>
  <c r="H374" i="5"/>
  <c r="F374" i="5"/>
  <c r="E374" i="5"/>
  <c r="H373" i="5"/>
  <c r="F373" i="5"/>
  <c r="E373" i="5"/>
  <c r="H372" i="5"/>
  <c r="F372" i="5"/>
  <c r="E372" i="5"/>
  <c r="H371" i="5"/>
  <c r="F371" i="5"/>
  <c r="E371" i="5"/>
  <c r="H370" i="5"/>
  <c r="F370" i="5"/>
  <c r="E370" i="5"/>
  <c r="H369" i="5"/>
  <c r="F369" i="5"/>
  <c r="E369" i="5"/>
  <c r="H368" i="5"/>
  <c r="F368" i="5"/>
  <c r="E368" i="5"/>
  <c r="H367" i="5"/>
  <c r="F367" i="5"/>
  <c r="E367" i="5"/>
  <c r="H366" i="5"/>
  <c r="F366" i="5"/>
  <c r="E366" i="5"/>
  <c r="H365" i="5"/>
  <c r="F365" i="5"/>
  <c r="E365" i="5"/>
  <c r="H364" i="5"/>
  <c r="F364" i="5"/>
  <c r="E364" i="5"/>
  <c r="H363" i="5"/>
  <c r="F363" i="5"/>
  <c r="E363" i="5"/>
  <c r="H362" i="5"/>
  <c r="F362" i="5"/>
  <c r="E362" i="5"/>
  <c r="H361" i="5"/>
  <c r="F361" i="5"/>
  <c r="E361" i="5"/>
  <c r="H360" i="5"/>
  <c r="F360" i="5"/>
  <c r="E360" i="5"/>
  <c r="H359" i="5"/>
  <c r="F359" i="5"/>
  <c r="E359" i="5"/>
  <c r="H358" i="5"/>
  <c r="F358" i="5"/>
  <c r="E358" i="5"/>
  <c r="H357" i="5"/>
  <c r="F357" i="5"/>
  <c r="E357" i="5"/>
  <c r="H356" i="5"/>
  <c r="F356" i="5"/>
  <c r="E356" i="5"/>
  <c r="H355" i="5"/>
  <c r="F355" i="5"/>
  <c r="E355" i="5"/>
  <c r="H354" i="5"/>
  <c r="F354" i="5"/>
  <c r="E354" i="5"/>
  <c r="H353" i="5"/>
  <c r="F353" i="5"/>
  <c r="E353" i="5"/>
  <c r="H352" i="5"/>
  <c r="F352" i="5"/>
  <c r="E352" i="5"/>
  <c r="H351" i="5"/>
  <c r="F351" i="5"/>
  <c r="E351" i="5"/>
  <c r="H350" i="5"/>
  <c r="F350" i="5"/>
  <c r="E350" i="5"/>
  <c r="H349" i="5"/>
  <c r="F349" i="5"/>
  <c r="E349" i="5"/>
  <c r="H348" i="5"/>
  <c r="F348" i="5"/>
  <c r="E348" i="5"/>
  <c r="H347" i="5"/>
  <c r="F347" i="5"/>
  <c r="E347" i="5"/>
  <c r="H346" i="5"/>
  <c r="F346" i="5"/>
  <c r="E346" i="5"/>
  <c r="H345" i="5"/>
  <c r="F345" i="5"/>
  <c r="E345" i="5"/>
  <c r="H344" i="5"/>
  <c r="F344" i="5"/>
  <c r="E344" i="5"/>
  <c r="H343" i="5"/>
  <c r="F343" i="5"/>
  <c r="E343" i="5"/>
  <c r="H342" i="5"/>
  <c r="F342" i="5"/>
  <c r="E342" i="5"/>
  <c r="H341" i="5"/>
  <c r="F341" i="5"/>
  <c r="E341" i="5"/>
  <c r="H340" i="5"/>
  <c r="F340" i="5"/>
  <c r="E340" i="5"/>
  <c r="H339" i="5"/>
  <c r="F339" i="5"/>
  <c r="E339" i="5"/>
  <c r="H338" i="5"/>
  <c r="F338" i="5"/>
  <c r="E338" i="5"/>
  <c r="H337" i="5"/>
  <c r="F337" i="5"/>
  <c r="E337" i="5"/>
  <c r="H336" i="5"/>
  <c r="F336" i="5"/>
  <c r="E336" i="5"/>
  <c r="H335" i="5"/>
  <c r="F335" i="5"/>
  <c r="E335" i="5"/>
  <c r="H334" i="5"/>
  <c r="F334" i="5"/>
  <c r="E334" i="5"/>
  <c r="H333" i="5"/>
  <c r="F333" i="5"/>
  <c r="E333" i="5"/>
  <c r="H332" i="5"/>
  <c r="F332" i="5"/>
  <c r="E332" i="5"/>
  <c r="H331" i="5"/>
  <c r="F331" i="5"/>
  <c r="E331" i="5"/>
  <c r="H330" i="5"/>
  <c r="F330" i="5"/>
  <c r="E330" i="5"/>
  <c r="H329" i="5"/>
  <c r="F329" i="5"/>
  <c r="E329" i="5"/>
  <c r="H328" i="5"/>
  <c r="F328" i="5"/>
  <c r="E328" i="5"/>
  <c r="H327" i="5"/>
  <c r="F327" i="5"/>
  <c r="E327" i="5"/>
  <c r="H326" i="5"/>
  <c r="F326" i="5"/>
  <c r="E326" i="5"/>
  <c r="H325" i="5"/>
  <c r="F325" i="5"/>
  <c r="E325" i="5"/>
  <c r="H324" i="5"/>
  <c r="F324" i="5"/>
  <c r="E324" i="5"/>
  <c r="H323" i="5"/>
  <c r="F323" i="5"/>
  <c r="E323" i="5"/>
  <c r="H322" i="5"/>
  <c r="F322" i="5"/>
  <c r="E322" i="5"/>
  <c r="H321" i="5"/>
  <c r="F321" i="5"/>
  <c r="E321" i="5"/>
  <c r="H320" i="5"/>
  <c r="F320" i="5"/>
  <c r="E320" i="5"/>
  <c r="H319" i="5"/>
  <c r="F319" i="5"/>
  <c r="E319" i="5"/>
  <c r="H318" i="5"/>
  <c r="F318" i="5"/>
  <c r="E318" i="5"/>
  <c r="H317" i="5"/>
  <c r="F317" i="5"/>
  <c r="E317" i="5"/>
  <c r="H316" i="5"/>
  <c r="F316" i="5"/>
  <c r="E316" i="5"/>
  <c r="H315" i="5"/>
  <c r="F315" i="5"/>
  <c r="E315" i="5"/>
  <c r="H314" i="5"/>
  <c r="F314" i="5"/>
  <c r="E314" i="5"/>
  <c r="H313" i="5"/>
  <c r="F313" i="5"/>
  <c r="E313" i="5"/>
  <c r="H312" i="5"/>
  <c r="F312" i="5"/>
  <c r="E312" i="5"/>
  <c r="H311" i="5"/>
  <c r="F311" i="5"/>
  <c r="E311" i="5"/>
  <c r="H310" i="5"/>
  <c r="F310" i="5"/>
  <c r="E310" i="5"/>
  <c r="H309" i="5"/>
  <c r="F309" i="5"/>
  <c r="E309" i="5"/>
  <c r="H308" i="5"/>
  <c r="F308" i="5"/>
  <c r="E308" i="5"/>
  <c r="H307" i="5"/>
  <c r="F307" i="5"/>
  <c r="E307" i="5"/>
  <c r="H306" i="5"/>
  <c r="F306" i="5"/>
  <c r="E306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300" i="5"/>
  <c r="F300" i="5"/>
  <c r="E300" i="5"/>
  <c r="H299" i="5"/>
  <c r="F299" i="5"/>
  <c r="E299" i="5"/>
  <c r="H298" i="5"/>
  <c r="F298" i="5"/>
  <c r="E298" i="5"/>
  <c r="H297" i="5"/>
  <c r="F297" i="5"/>
  <c r="E297" i="5"/>
  <c r="H296" i="5"/>
  <c r="F296" i="5"/>
  <c r="E296" i="5"/>
  <c r="H295" i="5"/>
  <c r="F295" i="5"/>
  <c r="E295" i="5"/>
  <c r="H294" i="5"/>
  <c r="F294" i="5"/>
  <c r="E294" i="5"/>
  <c r="H293" i="5"/>
  <c r="F293" i="5"/>
  <c r="E293" i="5"/>
  <c r="H292" i="5"/>
  <c r="F292" i="5"/>
  <c r="E292" i="5"/>
  <c r="H291" i="5"/>
  <c r="F291" i="5"/>
  <c r="E291" i="5"/>
  <c r="H290" i="5"/>
  <c r="F290" i="5"/>
  <c r="E290" i="5"/>
  <c r="H289" i="5"/>
  <c r="F289" i="5"/>
  <c r="E289" i="5"/>
  <c r="H288" i="5"/>
  <c r="F288" i="5"/>
  <c r="E288" i="5"/>
  <c r="H287" i="5"/>
  <c r="F287" i="5"/>
  <c r="E287" i="5"/>
  <c r="H286" i="5"/>
  <c r="F286" i="5"/>
  <c r="E286" i="5"/>
  <c r="H285" i="5"/>
  <c r="F285" i="5"/>
  <c r="E285" i="5"/>
  <c r="H284" i="5"/>
  <c r="F284" i="5"/>
  <c r="E284" i="5"/>
  <c r="H283" i="5"/>
  <c r="F283" i="5"/>
  <c r="E283" i="5"/>
  <c r="H282" i="5"/>
  <c r="F282" i="5"/>
  <c r="E282" i="5"/>
  <c r="H281" i="5"/>
  <c r="F281" i="5"/>
  <c r="E281" i="5"/>
  <c r="H280" i="5"/>
  <c r="F280" i="5"/>
  <c r="E280" i="5"/>
  <c r="H279" i="5"/>
  <c r="F279" i="5"/>
  <c r="E279" i="5"/>
  <c r="H278" i="5"/>
  <c r="F278" i="5"/>
  <c r="E278" i="5"/>
  <c r="H277" i="5"/>
  <c r="F277" i="5"/>
  <c r="E277" i="5"/>
  <c r="H276" i="5"/>
  <c r="F276" i="5"/>
  <c r="E276" i="5"/>
  <c r="H275" i="5"/>
  <c r="F275" i="5"/>
  <c r="E275" i="5"/>
  <c r="H274" i="5"/>
  <c r="F274" i="5"/>
  <c r="E274" i="5"/>
  <c r="H273" i="5"/>
  <c r="F273" i="5"/>
  <c r="E273" i="5"/>
  <c r="H272" i="5"/>
  <c r="F272" i="5"/>
  <c r="E272" i="5"/>
  <c r="H271" i="5"/>
  <c r="F271" i="5"/>
  <c r="E271" i="5"/>
  <c r="H270" i="5"/>
  <c r="F270" i="5"/>
  <c r="E270" i="5"/>
  <c r="H269" i="5"/>
  <c r="F269" i="5"/>
  <c r="E269" i="5"/>
  <c r="H268" i="5"/>
  <c r="F268" i="5"/>
  <c r="E268" i="5"/>
  <c r="H267" i="5"/>
  <c r="F267" i="5"/>
  <c r="E267" i="5"/>
  <c r="H266" i="5"/>
  <c r="F266" i="5"/>
  <c r="E266" i="5"/>
  <c r="H265" i="5"/>
  <c r="F265" i="5"/>
  <c r="E265" i="5"/>
  <c r="H264" i="5"/>
  <c r="F264" i="5"/>
  <c r="E264" i="5"/>
  <c r="H263" i="5"/>
  <c r="F263" i="5"/>
  <c r="E263" i="5"/>
  <c r="H262" i="5"/>
  <c r="F262" i="5"/>
  <c r="E262" i="5"/>
  <c r="H261" i="5"/>
  <c r="F261" i="5"/>
  <c r="E261" i="5"/>
  <c r="H260" i="5"/>
  <c r="F260" i="5"/>
  <c r="E260" i="5"/>
  <c r="H259" i="5"/>
  <c r="F259" i="5"/>
  <c r="E259" i="5"/>
  <c r="H258" i="5"/>
  <c r="F258" i="5"/>
  <c r="E258" i="5"/>
  <c r="H257" i="5"/>
  <c r="F257" i="5"/>
  <c r="E257" i="5"/>
  <c r="H256" i="5"/>
  <c r="F256" i="5"/>
  <c r="E256" i="5"/>
  <c r="H255" i="5"/>
  <c r="F255" i="5"/>
  <c r="E255" i="5"/>
  <c r="H254" i="5"/>
  <c r="F254" i="5"/>
  <c r="E254" i="5"/>
  <c r="H253" i="5"/>
  <c r="F253" i="5"/>
  <c r="E253" i="5"/>
  <c r="H252" i="5"/>
  <c r="F252" i="5"/>
  <c r="E252" i="5"/>
  <c r="H251" i="5"/>
  <c r="F251" i="5"/>
  <c r="E251" i="5"/>
  <c r="H250" i="5"/>
  <c r="F250" i="5"/>
  <c r="E250" i="5"/>
  <c r="H249" i="5"/>
  <c r="F249" i="5"/>
  <c r="E249" i="5"/>
  <c r="H248" i="5"/>
  <c r="F248" i="5"/>
  <c r="E248" i="5"/>
  <c r="H247" i="5"/>
  <c r="F247" i="5"/>
  <c r="E247" i="5"/>
  <c r="H246" i="5"/>
  <c r="F246" i="5"/>
  <c r="E246" i="5"/>
  <c r="H245" i="5"/>
  <c r="F245" i="5"/>
  <c r="E245" i="5"/>
  <c r="H244" i="5"/>
  <c r="F244" i="5"/>
  <c r="E244" i="5"/>
  <c r="H243" i="5"/>
  <c r="F243" i="5"/>
  <c r="E243" i="5"/>
  <c r="H242" i="5"/>
  <c r="F242" i="5"/>
  <c r="E242" i="5"/>
  <c r="H241" i="5"/>
  <c r="F241" i="5"/>
  <c r="E241" i="5"/>
  <c r="H240" i="5"/>
  <c r="F240" i="5"/>
  <c r="E240" i="5"/>
  <c r="H239" i="5"/>
  <c r="F239" i="5"/>
  <c r="E239" i="5"/>
  <c r="H238" i="5"/>
  <c r="F238" i="5"/>
  <c r="E238" i="5"/>
  <c r="H237" i="5"/>
  <c r="F237" i="5"/>
  <c r="E237" i="5"/>
  <c r="H236" i="5"/>
  <c r="F236" i="5"/>
  <c r="E236" i="5"/>
  <c r="H235" i="5"/>
  <c r="F235" i="5"/>
  <c r="E235" i="5"/>
  <c r="H234" i="5"/>
  <c r="F234" i="5"/>
  <c r="E234" i="5"/>
  <c r="H233" i="5"/>
  <c r="F233" i="5"/>
  <c r="E233" i="5"/>
  <c r="H232" i="5"/>
  <c r="F232" i="5"/>
  <c r="E232" i="5"/>
  <c r="H231" i="5"/>
  <c r="F231" i="5"/>
  <c r="E231" i="5"/>
  <c r="H230" i="5"/>
  <c r="F230" i="5"/>
  <c r="E230" i="5"/>
  <c r="H229" i="5"/>
  <c r="F229" i="5"/>
  <c r="E229" i="5"/>
  <c r="H228" i="5"/>
  <c r="F228" i="5"/>
  <c r="E228" i="5"/>
  <c r="H227" i="5"/>
  <c r="F227" i="5"/>
  <c r="E227" i="5"/>
  <c r="H226" i="5"/>
  <c r="F226" i="5"/>
  <c r="E226" i="5"/>
  <c r="H225" i="5"/>
  <c r="F225" i="5"/>
  <c r="E225" i="5"/>
  <c r="H224" i="5"/>
  <c r="F224" i="5"/>
  <c r="E224" i="5"/>
  <c r="H223" i="5"/>
  <c r="F223" i="5"/>
  <c r="E223" i="5"/>
  <c r="H222" i="5"/>
  <c r="F222" i="5"/>
  <c r="E222" i="5"/>
  <c r="H221" i="5"/>
  <c r="F221" i="5"/>
  <c r="E221" i="5"/>
  <c r="H220" i="5"/>
  <c r="F220" i="5"/>
  <c r="E220" i="5"/>
  <c r="H219" i="5"/>
  <c r="F219" i="5"/>
  <c r="E219" i="5"/>
  <c r="H218" i="5"/>
  <c r="F218" i="5"/>
  <c r="E218" i="5"/>
  <c r="H217" i="5"/>
  <c r="F217" i="5"/>
  <c r="E217" i="5"/>
  <c r="H216" i="5"/>
  <c r="F216" i="5"/>
  <c r="E216" i="5"/>
  <c r="H215" i="5"/>
  <c r="F215" i="5"/>
  <c r="E215" i="5"/>
  <c r="H214" i="5"/>
  <c r="F214" i="5"/>
  <c r="E214" i="5"/>
  <c r="H213" i="5"/>
  <c r="F213" i="5"/>
  <c r="E213" i="5"/>
  <c r="H212" i="5"/>
  <c r="F212" i="5"/>
  <c r="E212" i="5"/>
  <c r="H211" i="5"/>
  <c r="F211" i="5"/>
  <c r="E211" i="5"/>
  <c r="H210" i="5"/>
  <c r="F210" i="5"/>
  <c r="E210" i="5"/>
  <c r="H209" i="5"/>
  <c r="F209" i="5"/>
  <c r="E209" i="5"/>
  <c r="H208" i="5"/>
  <c r="F208" i="5"/>
  <c r="E208" i="5"/>
  <c r="H207" i="5"/>
  <c r="F207" i="5"/>
  <c r="E207" i="5"/>
  <c r="H206" i="5"/>
  <c r="F206" i="5"/>
  <c r="E206" i="5"/>
  <c r="H205" i="5"/>
  <c r="F205" i="5"/>
  <c r="E205" i="5"/>
  <c r="H204" i="5"/>
  <c r="F204" i="5"/>
  <c r="E204" i="5"/>
  <c r="H203" i="5"/>
  <c r="F203" i="5"/>
  <c r="E203" i="5"/>
  <c r="H202" i="5"/>
  <c r="F202" i="5"/>
  <c r="E202" i="5"/>
  <c r="H201" i="5"/>
  <c r="F201" i="5"/>
  <c r="E201" i="5"/>
  <c r="H200" i="5"/>
  <c r="F200" i="5"/>
  <c r="E200" i="5"/>
  <c r="H199" i="5"/>
  <c r="F199" i="5"/>
  <c r="E199" i="5"/>
  <c r="H198" i="5"/>
  <c r="F198" i="5"/>
  <c r="E198" i="5"/>
  <c r="H197" i="5"/>
  <c r="F197" i="5"/>
  <c r="E197" i="5"/>
  <c r="H196" i="5"/>
  <c r="F196" i="5"/>
  <c r="E196" i="5"/>
  <c r="H195" i="5"/>
  <c r="F195" i="5"/>
  <c r="E195" i="5"/>
  <c r="H194" i="5"/>
  <c r="F194" i="5"/>
  <c r="E194" i="5"/>
  <c r="H193" i="5"/>
  <c r="F193" i="5"/>
  <c r="E193" i="5"/>
  <c r="H192" i="5"/>
  <c r="F192" i="5"/>
  <c r="E192" i="5"/>
  <c r="H191" i="5"/>
  <c r="F191" i="5"/>
  <c r="E191" i="5"/>
  <c r="H190" i="5"/>
  <c r="F190" i="5"/>
  <c r="E190" i="5"/>
  <c r="H189" i="5"/>
  <c r="F189" i="5"/>
  <c r="E189" i="5"/>
  <c r="H188" i="5"/>
  <c r="F188" i="5"/>
  <c r="E188" i="5"/>
  <c r="H187" i="5"/>
  <c r="F187" i="5"/>
  <c r="E187" i="5"/>
  <c r="H186" i="5"/>
  <c r="F186" i="5"/>
  <c r="E186" i="5"/>
  <c r="H185" i="5"/>
  <c r="F185" i="5"/>
  <c r="E185" i="5"/>
  <c r="H184" i="5"/>
  <c r="F184" i="5"/>
  <c r="E184" i="5"/>
  <c r="H183" i="5"/>
  <c r="F183" i="5"/>
  <c r="E183" i="5"/>
  <c r="H182" i="5"/>
  <c r="F182" i="5"/>
  <c r="E182" i="5"/>
  <c r="H181" i="5"/>
  <c r="F181" i="5"/>
  <c r="E181" i="5"/>
  <c r="H180" i="5"/>
  <c r="F180" i="5"/>
  <c r="E180" i="5"/>
  <c r="H179" i="5"/>
  <c r="F179" i="5"/>
  <c r="E179" i="5"/>
  <c r="H178" i="5"/>
  <c r="F178" i="5"/>
  <c r="E178" i="5"/>
  <c r="H177" i="5"/>
  <c r="F177" i="5"/>
  <c r="E177" i="5"/>
  <c r="H176" i="5"/>
  <c r="F176" i="5"/>
  <c r="E176" i="5"/>
  <c r="H175" i="5"/>
  <c r="F175" i="5"/>
  <c r="E175" i="5"/>
  <c r="H174" i="5"/>
  <c r="F174" i="5"/>
  <c r="E174" i="5"/>
  <c r="H173" i="5"/>
  <c r="F173" i="5"/>
  <c r="E173" i="5"/>
  <c r="H172" i="5"/>
  <c r="F172" i="5"/>
  <c r="E172" i="5"/>
  <c r="H171" i="5"/>
  <c r="F171" i="5"/>
  <c r="E171" i="5"/>
  <c r="H170" i="5"/>
  <c r="F170" i="5"/>
  <c r="E170" i="5"/>
  <c r="H169" i="5"/>
  <c r="F169" i="5"/>
  <c r="E169" i="5"/>
  <c r="H168" i="5"/>
  <c r="F168" i="5"/>
  <c r="E168" i="5"/>
  <c r="H167" i="5"/>
  <c r="F167" i="5"/>
  <c r="E167" i="5"/>
  <c r="H166" i="5"/>
  <c r="F166" i="5"/>
  <c r="E166" i="5"/>
  <c r="H165" i="5"/>
  <c r="F165" i="5"/>
  <c r="E165" i="5"/>
  <c r="H164" i="5"/>
  <c r="F164" i="5"/>
  <c r="E164" i="5"/>
  <c r="H163" i="5"/>
  <c r="F163" i="5"/>
  <c r="E163" i="5"/>
  <c r="H162" i="5"/>
  <c r="F162" i="5"/>
  <c r="E162" i="5"/>
  <c r="H161" i="5"/>
  <c r="F161" i="5"/>
  <c r="E161" i="5"/>
  <c r="H160" i="5"/>
  <c r="F160" i="5"/>
  <c r="E160" i="5"/>
  <c r="H159" i="5"/>
  <c r="F159" i="5"/>
  <c r="E159" i="5"/>
  <c r="H158" i="5"/>
  <c r="F158" i="5"/>
  <c r="E158" i="5"/>
  <c r="H157" i="5"/>
  <c r="F157" i="5"/>
  <c r="E157" i="5"/>
  <c r="H156" i="5"/>
  <c r="F156" i="5"/>
  <c r="E156" i="5"/>
  <c r="H155" i="5"/>
  <c r="F155" i="5"/>
  <c r="E155" i="5"/>
  <c r="H154" i="5"/>
  <c r="F154" i="5"/>
  <c r="E154" i="5"/>
  <c r="H153" i="5"/>
  <c r="F153" i="5"/>
  <c r="E153" i="5"/>
  <c r="H152" i="5"/>
  <c r="F152" i="5"/>
  <c r="E152" i="5"/>
  <c r="H151" i="5"/>
  <c r="F151" i="5"/>
  <c r="E151" i="5"/>
  <c r="H150" i="5"/>
  <c r="F150" i="5"/>
  <c r="E150" i="5"/>
  <c r="H149" i="5"/>
  <c r="F149" i="5"/>
  <c r="E149" i="5"/>
  <c r="H148" i="5"/>
  <c r="F148" i="5"/>
  <c r="E148" i="5"/>
  <c r="H147" i="5"/>
  <c r="F147" i="5"/>
  <c r="E147" i="5"/>
  <c r="H146" i="5"/>
  <c r="F146" i="5"/>
  <c r="E146" i="5"/>
  <c r="H145" i="5"/>
  <c r="F145" i="5"/>
  <c r="E145" i="5"/>
  <c r="H144" i="5"/>
  <c r="F144" i="5"/>
  <c r="E144" i="5"/>
  <c r="H143" i="5"/>
  <c r="F143" i="5"/>
  <c r="E143" i="5"/>
  <c r="H142" i="5"/>
  <c r="F142" i="5"/>
  <c r="E142" i="5"/>
  <c r="H141" i="5"/>
  <c r="F141" i="5"/>
  <c r="E141" i="5"/>
  <c r="H140" i="5"/>
  <c r="F140" i="5"/>
  <c r="E140" i="5"/>
  <c r="H139" i="5"/>
  <c r="F139" i="5"/>
  <c r="E139" i="5"/>
  <c r="H138" i="5"/>
  <c r="F138" i="5"/>
  <c r="E138" i="5"/>
  <c r="H137" i="5"/>
  <c r="F137" i="5"/>
  <c r="E137" i="5"/>
  <c r="H136" i="5"/>
  <c r="F136" i="5"/>
  <c r="E136" i="5"/>
  <c r="H135" i="5"/>
  <c r="F135" i="5"/>
  <c r="E135" i="5"/>
  <c r="H134" i="5"/>
  <c r="F134" i="5"/>
  <c r="E134" i="5"/>
  <c r="H133" i="5"/>
  <c r="F133" i="5"/>
  <c r="E133" i="5"/>
  <c r="H132" i="5"/>
  <c r="F132" i="5"/>
  <c r="E132" i="5"/>
  <c r="H131" i="5"/>
  <c r="F131" i="5"/>
  <c r="E131" i="5"/>
  <c r="H130" i="5"/>
  <c r="F130" i="5"/>
  <c r="E130" i="5"/>
  <c r="H129" i="5"/>
  <c r="F129" i="5"/>
  <c r="E129" i="5"/>
  <c r="H128" i="5"/>
  <c r="F128" i="5"/>
  <c r="E128" i="5"/>
  <c r="H127" i="5"/>
  <c r="F127" i="5"/>
  <c r="E127" i="5"/>
  <c r="H126" i="5"/>
  <c r="F126" i="5"/>
  <c r="E126" i="5"/>
  <c r="H125" i="5"/>
  <c r="F125" i="5"/>
  <c r="E125" i="5"/>
  <c r="H124" i="5"/>
  <c r="F124" i="5"/>
  <c r="E124" i="5"/>
  <c r="H123" i="5"/>
  <c r="F123" i="5"/>
  <c r="E123" i="5"/>
  <c r="H122" i="5"/>
  <c r="F122" i="5"/>
  <c r="E122" i="5"/>
  <c r="H121" i="5"/>
  <c r="F121" i="5"/>
  <c r="E121" i="5"/>
  <c r="H120" i="5"/>
  <c r="F120" i="5"/>
  <c r="E120" i="5"/>
  <c r="H119" i="5"/>
  <c r="F119" i="5"/>
  <c r="E119" i="5"/>
  <c r="H118" i="5"/>
  <c r="F118" i="5"/>
  <c r="E118" i="5"/>
  <c r="H117" i="5"/>
  <c r="F117" i="5"/>
  <c r="E117" i="5"/>
  <c r="H116" i="5"/>
  <c r="F116" i="5"/>
  <c r="E116" i="5"/>
  <c r="H115" i="5"/>
  <c r="F115" i="5"/>
  <c r="E115" i="5"/>
  <c r="H114" i="5"/>
  <c r="F114" i="5"/>
  <c r="E114" i="5"/>
  <c r="H113" i="5"/>
  <c r="F113" i="5"/>
  <c r="E113" i="5"/>
  <c r="H112" i="5"/>
  <c r="F112" i="5"/>
  <c r="E112" i="5"/>
  <c r="H111" i="5"/>
  <c r="F111" i="5"/>
  <c r="E111" i="5"/>
  <c r="H110" i="5"/>
  <c r="F110" i="5"/>
  <c r="E110" i="5"/>
  <c r="H109" i="5"/>
  <c r="F109" i="5"/>
  <c r="E109" i="5"/>
  <c r="H108" i="5"/>
  <c r="F108" i="5"/>
  <c r="E108" i="5"/>
  <c r="H107" i="5"/>
  <c r="F107" i="5"/>
  <c r="E107" i="5"/>
  <c r="H106" i="5"/>
  <c r="F106" i="5"/>
  <c r="E106" i="5"/>
  <c r="H105" i="5"/>
  <c r="F105" i="5"/>
  <c r="E105" i="5"/>
  <c r="H104" i="5"/>
  <c r="F104" i="5"/>
  <c r="E104" i="5"/>
  <c r="H103" i="5"/>
  <c r="F103" i="5"/>
  <c r="E103" i="5"/>
  <c r="H102" i="5"/>
  <c r="F102" i="5"/>
  <c r="E102" i="5"/>
  <c r="H101" i="5"/>
  <c r="F101" i="5"/>
  <c r="E101" i="5"/>
  <c r="H100" i="5"/>
  <c r="F100" i="5"/>
  <c r="E100" i="5"/>
  <c r="H99" i="5"/>
  <c r="F99" i="5"/>
  <c r="E99" i="5"/>
  <c r="H98" i="5"/>
  <c r="F98" i="5"/>
  <c r="E98" i="5"/>
  <c r="H97" i="5"/>
  <c r="F97" i="5"/>
  <c r="E97" i="5"/>
  <c r="H96" i="5"/>
  <c r="F96" i="5"/>
  <c r="E96" i="5"/>
  <c r="H95" i="5"/>
  <c r="F95" i="5"/>
  <c r="E95" i="5"/>
  <c r="H94" i="5"/>
  <c r="F94" i="5"/>
  <c r="E94" i="5"/>
  <c r="H93" i="5"/>
  <c r="F93" i="5"/>
  <c r="E93" i="5"/>
  <c r="H92" i="5"/>
  <c r="F92" i="5"/>
  <c r="E92" i="5"/>
  <c r="H91" i="5"/>
  <c r="F91" i="5"/>
  <c r="E91" i="5"/>
  <c r="H90" i="5"/>
  <c r="F90" i="5"/>
  <c r="E90" i="5"/>
  <c r="H89" i="5"/>
  <c r="F89" i="5"/>
  <c r="E89" i="5"/>
  <c r="H88" i="5"/>
  <c r="F88" i="5"/>
  <c r="E88" i="5"/>
  <c r="H87" i="5"/>
  <c r="F87" i="5"/>
  <c r="E87" i="5"/>
  <c r="H86" i="5"/>
  <c r="F86" i="5"/>
  <c r="E86" i="5"/>
  <c r="H85" i="5"/>
  <c r="F85" i="5"/>
  <c r="E85" i="5"/>
  <c r="H84" i="5"/>
  <c r="F84" i="5"/>
  <c r="E84" i="5"/>
  <c r="H83" i="5"/>
  <c r="F83" i="5"/>
  <c r="E83" i="5"/>
  <c r="H82" i="5"/>
  <c r="F82" i="5"/>
  <c r="E82" i="5"/>
  <c r="H81" i="5"/>
  <c r="F81" i="5"/>
  <c r="E81" i="5"/>
  <c r="H80" i="5"/>
  <c r="F80" i="5"/>
  <c r="E80" i="5"/>
  <c r="H79" i="5"/>
  <c r="F79" i="5"/>
  <c r="E79" i="5"/>
  <c r="H78" i="5"/>
  <c r="F78" i="5"/>
  <c r="E78" i="5"/>
  <c r="H77" i="5"/>
  <c r="F77" i="5"/>
  <c r="E77" i="5"/>
  <c r="H76" i="5"/>
  <c r="F76" i="5"/>
  <c r="E76" i="5"/>
  <c r="H75" i="5"/>
  <c r="F75" i="5"/>
  <c r="E75" i="5"/>
  <c r="H74" i="5"/>
  <c r="F74" i="5"/>
  <c r="E74" i="5"/>
  <c r="H73" i="5"/>
  <c r="F73" i="5"/>
  <c r="E73" i="5"/>
  <c r="H72" i="5"/>
  <c r="F72" i="5"/>
  <c r="E72" i="5"/>
  <c r="H71" i="5"/>
  <c r="F71" i="5"/>
  <c r="E71" i="5"/>
  <c r="H70" i="5"/>
  <c r="F70" i="5"/>
  <c r="E70" i="5"/>
  <c r="H69" i="5"/>
  <c r="F69" i="5"/>
  <c r="E69" i="5"/>
  <c r="H68" i="5"/>
  <c r="F68" i="5"/>
  <c r="E68" i="5"/>
  <c r="H67" i="5"/>
  <c r="F67" i="5"/>
  <c r="E67" i="5"/>
  <c r="H66" i="5"/>
  <c r="F66" i="5"/>
  <c r="E66" i="5"/>
  <c r="H65" i="5"/>
  <c r="F65" i="5"/>
  <c r="E65" i="5"/>
  <c r="H64" i="5"/>
  <c r="F64" i="5"/>
  <c r="E64" i="5"/>
  <c r="H63" i="5"/>
  <c r="F63" i="5"/>
  <c r="E63" i="5"/>
  <c r="H62" i="5"/>
  <c r="F62" i="5"/>
  <c r="E62" i="5"/>
  <c r="H61" i="5"/>
  <c r="F61" i="5"/>
  <c r="E61" i="5"/>
  <c r="H60" i="5"/>
  <c r="F60" i="5"/>
  <c r="E60" i="5"/>
  <c r="H59" i="5"/>
  <c r="F59" i="5"/>
  <c r="E59" i="5"/>
  <c r="H58" i="5"/>
  <c r="F58" i="5"/>
  <c r="E58" i="5"/>
  <c r="H57" i="5"/>
  <c r="F57" i="5"/>
  <c r="E57" i="5"/>
  <c r="H56" i="5"/>
  <c r="F56" i="5"/>
  <c r="E56" i="5"/>
  <c r="H55" i="5"/>
  <c r="F55" i="5"/>
  <c r="E55" i="5"/>
  <c r="H54" i="5"/>
  <c r="F54" i="5"/>
  <c r="E54" i="5"/>
  <c r="H53" i="5"/>
  <c r="F53" i="5"/>
  <c r="E53" i="5"/>
  <c r="H52" i="5"/>
  <c r="F52" i="5"/>
  <c r="E52" i="5"/>
  <c r="H51" i="5"/>
  <c r="F51" i="5"/>
  <c r="E51" i="5"/>
  <c r="H50" i="5"/>
  <c r="F50" i="5"/>
  <c r="E50" i="5"/>
  <c r="H49" i="5"/>
  <c r="F49" i="5"/>
  <c r="E49" i="5"/>
  <c r="H48" i="5"/>
  <c r="F48" i="5"/>
  <c r="E48" i="5"/>
  <c r="H47" i="5"/>
  <c r="F47" i="5"/>
  <c r="E47" i="5"/>
  <c r="H46" i="5"/>
  <c r="F46" i="5"/>
  <c r="E46" i="5"/>
  <c r="H45" i="5"/>
  <c r="F45" i="5"/>
  <c r="E45" i="5"/>
  <c r="H44" i="5"/>
  <c r="F44" i="5"/>
  <c r="E44" i="5"/>
  <c r="H43" i="5"/>
  <c r="F43" i="5"/>
  <c r="E43" i="5"/>
  <c r="H42" i="5"/>
  <c r="F42" i="5"/>
  <c r="E42" i="5"/>
  <c r="H41" i="5"/>
  <c r="F41" i="5"/>
  <c r="E41" i="5"/>
  <c r="H40" i="5"/>
  <c r="F40" i="5"/>
  <c r="E40" i="5"/>
  <c r="H39" i="5"/>
  <c r="F39" i="5"/>
  <c r="E39" i="5"/>
  <c r="H38" i="5"/>
  <c r="F38" i="5"/>
  <c r="E38" i="5"/>
  <c r="H37" i="5"/>
  <c r="F37" i="5"/>
  <c r="E37" i="5"/>
  <c r="H36" i="5"/>
  <c r="F36" i="5"/>
  <c r="E36" i="5"/>
  <c r="H35" i="5"/>
  <c r="F35" i="5"/>
  <c r="E35" i="5"/>
  <c r="H34" i="5"/>
  <c r="F34" i="5"/>
  <c r="E34" i="5"/>
  <c r="H33" i="5"/>
  <c r="F33" i="5"/>
  <c r="E33" i="5"/>
  <c r="H32" i="5"/>
  <c r="F32" i="5"/>
  <c r="E32" i="5"/>
  <c r="H31" i="5"/>
  <c r="F31" i="5"/>
  <c r="E31" i="5"/>
  <c r="H30" i="5"/>
  <c r="F30" i="5"/>
  <c r="E30" i="5"/>
  <c r="H29" i="5"/>
  <c r="F29" i="5"/>
  <c r="E29" i="5"/>
  <c r="H28" i="5"/>
  <c r="F28" i="5"/>
  <c r="E28" i="5"/>
  <c r="H27" i="5"/>
  <c r="F27" i="5"/>
  <c r="E27" i="5"/>
  <c r="H26" i="5"/>
  <c r="F26" i="5"/>
  <c r="E26" i="5"/>
  <c r="H25" i="5"/>
  <c r="F25" i="5"/>
  <c r="E25" i="5"/>
  <c r="H24" i="5"/>
  <c r="F24" i="5"/>
  <c r="E24" i="5"/>
  <c r="H23" i="5"/>
  <c r="F23" i="5"/>
  <c r="E23" i="5"/>
  <c r="H22" i="5"/>
  <c r="F22" i="5"/>
  <c r="E22" i="5"/>
  <c r="H21" i="5"/>
  <c r="F21" i="5"/>
  <c r="E21" i="5"/>
  <c r="H20" i="5"/>
  <c r="F20" i="5"/>
  <c r="E20" i="5"/>
  <c r="H19" i="5"/>
  <c r="F19" i="5"/>
  <c r="E19" i="5"/>
  <c r="H18" i="5"/>
  <c r="F18" i="5"/>
  <c r="E18" i="5"/>
  <c r="H17" i="5"/>
  <c r="F17" i="5"/>
  <c r="E17" i="5"/>
  <c r="H16" i="5"/>
  <c r="F16" i="5"/>
  <c r="E16" i="5"/>
  <c r="H15" i="5"/>
  <c r="F15" i="5"/>
  <c r="E15" i="5"/>
  <c r="H14" i="5"/>
  <c r="F14" i="5"/>
  <c r="E14" i="5"/>
  <c r="H13" i="5"/>
  <c r="F13" i="5"/>
  <c r="E13" i="5"/>
  <c r="H12" i="5"/>
  <c r="F12" i="5"/>
  <c r="E12" i="5"/>
  <c r="H11" i="5"/>
  <c r="F11" i="5"/>
  <c r="E11" i="5"/>
  <c r="H10" i="5"/>
  <c r="F10" i="5"/>
  <c r="E10" i="5"/>
  <c r="H9" i="5"/>
  <c r="F9" i="5"/>
  <c r="E9" i="5"/>
  <c r="H8" i="5"/>
  <c r="F8" i="5"/>
  <c r="E8" i="5"/>
  <c r="H7" i="5"/>
  <c r="F7" i="5"/>
  <c r="E7" i="5"/>
  <c r="H6" i="5"/>
  <c r="F6" i="5"/>
  <c r="E6" i="5"/>
  <c r="H5" i="5"/>
  <c r="F5" i="5"/>
  <c r="E5" i="5"/>
  <c r="H4" i="5"/>
  <c r="F4" i="5"/>
  <c r="E4" i="5"/>
  <c r="H3" i="5"/>
  <c r="F3" i="5"/>
  <c r="E3" i="5"/>
  <c r="G225" i="4" l="1"/>
  <c r="H225" i="4" l="1"/>
  <c r="I225" i="4" s="1"/>
  <c r="E225" i="4" s="1"/>
  <c r="G601" i="5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8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869" i="5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1571" i="5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59" i="4"/>
  <c r="G365" i="4"/>
  <c r="H365" i="4" s="1"/>
  <c r="I365" i="4" s="1"/>
  <c r="E365" i="4" s="1"/>
  <c r="G364" i="4"/>
  <c r="G363" i="4"/>
  <c r="H363" i="4" s="1"/>
  <c r="I363" i="4" s="1"/>
  <c r="E363" i="4" s="1"/>
  <c r="G362" i="4"/>
  <c r="G361" i="4"/>
  <c r="H361" i="4" s="1"/>
  <c r="I361" i="4" s="1"/>
  <c r="E361" i="4" s="1"/>
  <c r="G360" i="4"/>
  <c r="H360" i="4" s="1"/>
  <c r="I360" i="4" s="1"/>
  <c r="E360" i="4" s="1"/>
  <c r="G351" i="4"/>
  <c r="G358" i="4"/>
  <c r="G357" i="4"/>
  <c r="H357" i="4" s="1"/>
  <c r="I357" i="4" s="1"/>
  <c r="E357" i="4" s="1"/>
  <c r="G356" i="4"/>
  <c r="G354" i="4"/>
  <c r="H354" i="4" s="1"/>
  <c r="I354" i="4" s="1"/>
  <c r="E354" i="4" s="1"/>
  <c r="G353" i="4"/>
  <c r="H353" i="4" s="1"/>
  <c r="I353" i="4" s="1"/>
  <c r="E353" i="4" s="1"/>
  <c r="G352" i="4"/>
  <c r="G347" i="4"/>
  <c r="G350" i="4"/>
  <c r="G344" i="4"/>
  <c r="G348" i="4"/>
  <c r="G346" i="4"/>
  <c r="G345" i="4"/>
  <c r="H345" i="4" s="1"/>
  <c r="I345" i="4" s="1"/>
  <c r="E345" i="4" s="1"/>
  <c r="G338" i="4"/>
  <c r="G343" i="4"/>
  <c r="H343" i="4" s="1"/>
  <c r="I343" i="4" s="1"/>
  <c r="E343" i="4" s="1"/>
  <c r="G337" i="4"/>
  <c r="G341" i="4"/>
  <c r="G340" i="4"/>
  <c r="H340" i="4" s="1"/>
  <c r="I340" i="4" s="1"/>
  <c r="E340" i="4" s="1"/>
  <c r="G339" i="4"/>
  <c r="H339" i="4" s="1"/>
  <c r="I339" i="4" s="1"/>
  <c r="E339" i="4" s="1"/>
  <c r="G336" i="4"/>
  <c r="G335" i="4"/>
  <c r="G331" i="4"/>
  <c r="G329" i="4"/>
  <c r="G334" i="4"/>
  <c r="H334" i="4" s="1"/>
  <c r="I334" i="4" s="1"/>
  <c r="E334" i="4" s="1"/>
  <c r="G333" i="4"/>
  <c r="G332" i="4"/>
  <c r="H332" i="4" s="1"/>
  <c r="I332" i="4" s="1"/>
  <c r="E332" i="4" s="1"/>
  <c r="G326" i="4"/>
  <c r="G330" i="4"/>
  <c r="G324" i="4"/>
  <c r="G328" i="4"/>
  <c r="H328" i="4" s="1"/>
  <c r="I328" i="4" s="1"/>
  <c r="E328" i="4" s="1"/>
  <c r="G327" i="4"/>
  <c r="H327" i="4" s="1"/>
  <c r="I327" i="4" s="1"/>
  <c r="E327" i="4" s="1"/>
  <c r="G319" i="4"/>
  <c r="G325" i="4"/>
  <c r="H325" i="4" s="1"/>
  <c r="I325" i="4" s="1"/>
  <c r="E325" i="4" s="1"/>
  <c r="G316" i="4"/>
  <c r="G323" i="4"/>
  <c r="H323" i="4" s="1"/>
  <c r="I323" i="4" s="1"/>
  <c r="E323" i="4" s="1"/>
  <c r="G322" i="4"/>
  <c r="G321" i="4"/>
  <c r="H321" i="4" s="1"/>
  <c r="I321" i="4" s="1"/>
  <c r="E321" i="4" s="1"/>
  <c r="G320" i="4"/>
  <c r="H320" i="4" s="1"/>
  <c r="I320" i="4" s="1"/>
  <c r="E320" i="4" s="1"/>
  <c r="G318" i="4"/>
  <c r="H318" i="4" s="1"/>
  <c r="I318" i="4" s="1"/>
  <c r="E318" i="4" s="1"/>
  <c r="G317" i="4"/>
  <c r="G312" i="4"/>
  <c r="G309" i="4"/>
  <c r="G314" i="4"/>
  <c r="H314" i="4" s="1"/>
  <c r="I314" i="4" s="1"/>
  <c r="E314" i="4" s="1"/>
  <c r="G313" i="4"/>
  <c r="G832" i="4"/>
  <c r="G311" i="4"/>
  <c r="G310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413" i="5" s="1"/>
  <c r="D2" i="52"/>
  <c r="C38" i="53"/>
  <c r="D38" i="53"/>
  <c r="E38" i="53"/>
  <c r="E32" i="53"/>
  <c r="E31" i="53"/>
  <c r="E34" i="53"/>
  <c r="E27" i="53"/>
  <c r="E28" i="53"/>
  <c r="E36" i="53"/>
  <c r="E37" i="53"/>
  <c r="E35" i="53"/>
  <c r="E33" i="53"/>
  <c r="E24" i="53"/>
  <c r="E26" i="53"/>
  <c r="E30" i="53"/>
  <c r="E29" i="53"/>
  <c r="E25" i="53"/>
  <c r="C4" i="53"/>
  <c r="L85" i="52"/>
  <c r="K85" i="52"/>
  <c r="L77" i="52"/>
  <c r="D11" i="53" s="1"/>
  <c r="K77" i="52"/>
  <c r="C11" i="53" s="1"/>
  <c r="L71" i="52"/>
  <c r="D28" i="53" s="1"/>
  <c r="K71" i="52"/>
  <c r="C28" i="53" s="1"/>
  <c r="L65" i="52"/>
  <c r="D19" i="53" s="1"/>
  <c r="D37" i="53" s="1"/>
  <c r="K65" i="52"/>
  <c r="C19" i="53" s="1"/>
  <c r="C37" i="53" s="1"/>
  <c r="L59" i="52"/>
  <c r="D13" i="53" s="1"/>
  <c r="D35" i="53" s="1"/>
  <c r="K59" i="52"/>
  <c r="C13" i="53" s="1"/>
  <c r="C35" i="53" s="1"/>
  <c r="L53" i="52"/>
  <c r="D6" i="53" s="1"/>
  <c r="K53" i="52"/>
  <c r="C6" i="53" s="1"/>
  <c r="L47" i="52"/>
  <c r="D9" i="53" s="1"/>
  <c r="D36" i="53" s="1"/>
  <c r="K47" i="52"/>
  <c r="C9" i="53" s="1"/>
  <c r="C36" i="53" s="1"/>
  <c r="L41" i="52"/>
  <c r="D12" i="53" s="1"/>
  <c r="D32" i="53" s="1"/>
  <c r="K41" i="52"/>
  <c r="C12" i="53" s="1"/>
  <c r="C32" i="53" s="1"/>
  <c r="L35" i="52"/>
  <c r="D14" i="53" s="1"/>
  <c r="D29" i="53" s="1"/>
  <c r="K35" i="52"/>
  <c r="C14" i="53" s="1"/>
  <c r="C29" i="53" s="1"/>
  <c r="L29" i="52"/>
  <c r="D15" i="53" s="1"/>
  <c r="D31" i="53" s="1"/>
  <c r="K29" i="52"/>
  <c r="C15" i="53" s="1"/>
  <c r="C31" i="53" s="1"/>
  <c r="L23" i="52"/>
  <c r="D8" i="53" s="1"/>
  <c r="K23" i="52"/>
  <c r="C8" i="53" s="1"/>
  <c r="L17" i="52"/>
  <c r="D7" i="53" s="1"/>
  <c r="K17" i="52"/>
  <c r="C7" i="53" s="1"/>
  <c r="K11" i="52"/>
  <c r="C17" i="53" s="1"/>
  <c r="L5" i="52"/>
  <c r="D10" i="53" s="1"/>
  <c r="K5" i="52"/>
  <c r="C10" i="53" s="1"/>
  <c r="L2" i="5"/>
  <c r="M2" i="5" s="1"/>
  <c r="H2" i="5"/>
  <c r="F2" i="5"/>
  <c r="E2" i="5"/>
  <c r="J7" i="51"/>
  <c r="J8" i="5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C34" i="53" l="1"/>
  <c r="C18" i="53"/>
  <c r="D34" i="53"/>
  <c r="D18" i="53"/>
  <c r="G1035" i="5"/>
  <c r="G1511" i="5"/>
  <c r="G1019" i="5"/>
  <c r="G1329" i="5"/>
  <c r="G863" i="5"/>
  <c r="G1069" i="5"/>
  <c r="C26" i="53"/>
  <c r="C33" i="53"/>
  <c r="D27" i="53"/>
  <c r="D33" i="53"/>
  <c r="C27" i="53"/>
  <c r="C30" i="53"/>
  <c r="C24" i="53"/>
  <c r="C25" i="53"/>
  <c r="D25" i="53"/>
  <c r="H9" i="4"/>
  <c r="I9" i="4" s="1"/>
  <c r="E9" i="4" s="1"/>
  <c r="H13" i="4"/>
  <c r="I13" i="4" s="1"/>
  <c r="E13" i="4" s="1"/>
  <c r="H17" i="4"/>
  <c r="I17" i="4" s="1"/>
  <c r="E17" i="4" s="1"/>
  <c r="G1445" i="5" s="1"/>
  <c r="H21" i="4"/>
  <c r="I21" i="4" s="1"/>
  <c r="E21" i="4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H41" i="4"/>
  <c r="I41" i="4" s="1"/>
  <c r="E41" i="4" s="1"/>
  <c r="H45" i="4"/>
  <c r="I45" i="4" s="1"/>
  <c r="E45" i="4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G1369" i="5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H81" i="4"/>
  <c r="I81" i="4" s="1"/>
  <c r="E81" i="4" s="1"/>
  <c r="H85" i="4"/>
  <c r="I85" i="4" s="1"/>
  <c r="E85" i="4" s="1"/>
  <c r="G1378" i="5" s="1"/>
  <c r="H92" i="4"/>
  <c r="I92" i="4" s="1"/>
  <c r="E92" i="4" s="1"/>
  <c r="G227" i="5" s="1"/>
  <c r="H96" i="4"/>
  <c r="I96" i="4" s="1"/>
  <c r="E96" i="4" s="1"/>
  <c r="H100" i="4"/>
  <c r="I100" i="4" s="1"/>
  <c r="E100" i="4" s="1"/>
  <c r="G1316" i="5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H131" i="4"/>
  <c r="I131" i="4" s="1"/>
  <c r="E131" i="4" s="1"/>
  <c r="H135" i="4"/>
  <c r="I135" i="4" s="1"/>
  <c r="E135" i="4" s="1"/>
  <c r="H139" i="4"/>
  <c r="I139" i="4" s="1"/>
  <c r="E139" i="4" s="1"/>
  <c r="H143" i="4"/>
  <c r="I143" i="4" s="1"/>
  <c r="E143" i="4" s="1"/>
  <c r="H147" i="4"/>
  <c r="I147" i="4" s="1"/>
  <c r="E147" i="4" s="1"/>
  <c r="H151" i="4"/>
  <c r="I151" i="4" s="1"/>
  <c r="E151" i="4" s="1"/>
  <c r="H155" i="4"/>
  <c r="I155" i="4" s="1"/>
  <c r="E155" i="4" s="1"/>
  <c r="G1169" i="5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H178" i="4"/>
  <c r="I178" i="4" s="1"/>
  <c r="E178" i="4" s="1"/>
  <c r="H182" i="4"/>
  <c r="I182" i="4" s="1"/>
  <c r="E182" i="4" s="1"/>
  <c r="H186" i="4"/>
  <c r="I186" i="4" s="1"/>
  <c r="E186" i="4" s="1"/>
  <c r="G1405" i="5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G1406" i="5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G498" i="5" s="1"/>
  <c r="H233" i="4"/>
  <c r="I233" i="4" s="1"/>
  <c r="E233" i="4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H271" i="4"/>
  <c r="I271" i="4" s="1"/>
  <c r="E271" i="4" s="1"/>
  <c r="H283" i="4"/>
  <c r="I283" i="4" s="1"/>
  <c r="E283" i="4" s="1"/>
  <c r="G1478" i="5" s="1"/>
  <c r="H290" i="4"/>
  <c r="I290" i="4" s="1"/>
  <c r="E290" i="4" s="1"/>
  <c r="H298" i="4"/>
  <c r="I298" i="4" s="1"/>
  <c r="E298" i="4" s="1"/>
  <c r="H299" i="4"/>
  <c r="I299" i="4" s="1"/>
  <c r="E299" i="4" s="1"/>
  <c r="G1314" i="5" s="1"/>
  <c r="H302" i="4"/>
  <c r="I302" i="4" s="1"/>
  <c r="E302" i="4" s="1"/>
  <c r="H832" i="4"/>
  <c r="I832" i="4" s="1"/>
  <c r="E832" i="4" s="1"/>
  <c r="H309" i="4"/>
  <c r="I309" i="4" s="1"/>
  <c r="E309" i="4" s="1"/>
  <c r="H324" i="4"/>
  <c r="I324" i="4" s="1"/>
  <c r="E324" i="4" s="1"/>
  <c r="H331" i="4"/>
  <c r="I331" i="4" s="1"/>
  <c r="E331" i="4" s="1"/>
  <c r="H358" i="4"/>
  <c r="I358" i="4" s="1"/>
  <c r="E358" i="4" s="1"/>
  <c r="H364" i="4"/>
  <c r="I364" i="4" s="1"/>
  <c r="E364" i="4" s="1"/>
  <c r="H368" i="4"/>
  <c r="I368" i="4" s="1"/>
  <c r="E368" i="4" s="1"/>
  <c r="H391" i="4"/>
  <c r="I391" i="4" s="1"/>
  <c r="E391" i="4" s="1"/>
  <c r="H6" i="4"/>
  <c r="I6" i="4" s="1"/>
  <c r="E6" i="4" s="1"/>
  <c r="H10" i="4"/>
  <c r="I10" i="4" s="1"/>
  <c r="E10" i="4" s="1"/>
  <c r="H14" i="4"/>
  <c r="I14" i="4" s="1"/>
  <c r="E14" i="4" s="1"/>
  <c r="H18" i="4"/>
  <c r="I18" i="4" s="1"/>
  <c r="E18" i="4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H62" i="4"/>
  <c r="I62" i="4" s="1"/>
  <c r="E62" i="4" s="1"/>
  <c r="H66" i="4"/>
  <c r="I66" i="4" s="1"/>
  <c r="E66" i="4" s="1"/>
  <c r="H70" i="4"/>
  <c r="I70" i="4" s="1"/>
  <c r="E70" i="4" s="1"/>
  <c r="G648" i="5" s="1"/>
  <c r="H74" i="4"/>
  <c r="I74" i="4" s="1"/>
  <c r="E74" i="4" s="1"/>
  <c r="G1159" i="5" s="1"/>
  <c r="H875" i="4"/>
  <c r="I875" i="4" s="1"/>
  <c r="E875" i="4" s="1"/>
  <c r="G793" i="5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H144" i="4"/>
  <c r="I144" i="4" s="1"/>
  <c r="E144" i="4" s="1"/>
  <c r="H148" i="4"/>
  <c r="I148" i="4" s="1"/>
  <c r="E148" i="4" s="1"/>
  <c r="H152" i="4"/>
  <c r="I152" i="4" s="1"/>
  <c r="E152" i="4" s="1"/>
  <c r="G1553" i="5" s="1"/>
  <c r="H156" i="4"/>
  <c r="I156" i="4" s="1"/>
  <c r="E156" i="4" s="1"/>
  <c r="H160" i="4"/>
  <c r="I160" i="4" s="1"/>
  <c r="E160" i="4" s="1"/>
  <c r="G381" i="5" s="1"/>
  <c r="H164" i="4"/>
  <c r="I164" i="4" s="1"/>
  <c r="E164" i="4" s="1"/>
  <c r="G242" i="5" s="1"/>
  <c r="H171" i="4"/>
  <c r="I171" i="4" s="1"/>
  <c r="E171" i="4" s="1"/>
  <c r="H175" i="4"/>
  <c r="I175" i="4" s="1"/>
  <c r="E175" i="4" s="1"/>
  <c r="G1190" i="5" s="1"/>
  <c r="H179" i="4"/>
  <c r="I179" i="4" s="1"/>
  <c r="E179" i="4" s="1"/>
  <c r="G1218" i="5" s="1"/>
  <c r="H183" i="4"/>
  <c r="I183" i="4" s="1"/>
  <c r="E183" i="4" s="1"/>
  <c r="G1168" i="5" s="1"/>
  <c r="H193" i="4"/>
  <c r="I193" i="4" s="1"/>
  <c r="E193" i="4" s="1"/>
  <c r="H197" i="4"/>
  <c r="I197" i="4" s="1"/>
  <c r="E197" i="4" s="1"/>
  <c r="G165" i="5" s="1"/>
  <c r="H203" i="4"/>
  <c r="I203" i="4" s="1"/>
  <c r="E203" i="4" s="1"/>
  <c r="G1271" i="5" s="1"/>
  <c r="H207" i="4"/>
  <c r="I207" i="4" s="1"/>
  <c r="E207" i="4" s="1"/>
  <c r="G1050" i="5" s="1"/>
  <c r="H211" i="4"/>
  <c r="I211" i="4" s="1"/>
  <c r="E211" i="4" s="1"/>
  <c r="H215" i="4"/>
  <c r="I215" i="4" s="1"/>
  <c r="E215" i="4" s="1"/>
  <c r="H219" i="4"/>
  <c r="I219" i="4" s="1"/>
  <c r="E219" i="4" s="1"/>
  <c r="H223" i="4"/>
  <c r="I223" i="4" s="1"/>
  <c r="E223" i="4" s="1"/>
  <c r="G1268" i="5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H258" i="4"/>
  <c r="I258" i="4" s="1"/>
  <c r="E258" i="4" s="1"/>
  <c r="H262" i="4"/>
  <c r="I262" i="4" s="1"/>
  <c r="E262" i="4" s="1"/>
  <c r="H272" i="4"/>
  <c r="I272" i="4" s="1"/>
  <c r="E272" i="4" s="1"/>
  <c r="G1257" i="5" s="1"/>
  <c r="H275" i="4"/>
  <c r="I275" i="4" s="1"/>
  <c r="E275" i="4" s="1"/>
  <c r="G1582" i="5" s="1"/>
  <c r="H466" i="4"/>
  <c r="I466" i="4" s="1"/>
  <c r="E466" i="4" s="1"/>
  <c r="G628" i="5" s="1"/>
  <c r="H287" i="4"/>
  <c r="I287" i="4" s="1"/>
  <c r="E287" i="4" s="1"/>
  <c r="H316" i="4"/>
  <c r="I316" i="4" s="1"/>
  <c r="E316" i="4" s="1"/>
  <c r="G163" i="5" s="1"/>
  <c r="H330" i="4"/>
  <c r="I330" i="4" s="1"/>
  <c r="E330" i="4" s="1"/>
  <c r="H333" i="4"/>
  <c r="I333" i="4" s="1"/>
  <c r="E333" i="4" s="1"/>
  <c r="H335" i="4"/>
  <c r="I335" i="4" s="1"/>
  <c r="E335" i="4" s="1"/>
  <c r="H338" i="4"/>
  <c r="I338" i="4" s="1"/>
  <c r="E338" i="4" s="1"/>
  <c r="G1211" i="5" s="1"/>
  <c r="H350" i="4"/>
  <c r="I350" i="4" s="1"/>
  <c r="E350" i="4" s="1"/>
  <c r="H351" i="4"/>
  <c r="I351" i="4" s="1"/>
  <c r="E351" i="4" s="1"/>
  <c r="G1313" i="5" s="1"/>
  <c r="H362" i="4"/>
  <c r="I362" i="4" s="1"/>
  <c r="E362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G1045" i="5" s="1"/>
  <c r="H11" i="4"/>
  <c r="I11" i="4" s="1"/>
  <c r="E11" i="4" s="1"/>
  <c r="H15" i="4"/>
  <c r="I15" i="4" s="1"/>
  <c r="E15" i="4" s="1"/>
  <c r="G1009" i="5" s="1"/>
  <c r="H19" i="4"/>
  <c r="I19" i="4" s="1"/>
  <c r="E19" i="4" s="1"/>
  <c r="G1592" i="5" s="1"/>
  <c r="H23" i="4"/>
  <c r="I23" i="4" s="1"/>
  <c r="E23" i="4" s="1"/>
  <c r="G1377" i="5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G1040" i="5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G421" i="5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835" i="5" s="1"/>
  <c r="H121" i="4"/>
  <c r="I121" i="4" s="1"/>
  <c r="E121" i="4" s="1"/>
  <c r="H125" i="4"/>
  <c r="I125" i="4" s="1"/>
  <c r="E125" i="4" s="1"/>
  <c r="G822" i="5" s="1"/>
  <c r="H129" i="4"/>
  <c r="I129" i="4" s="1"/>
  <c r="E129" i="4" s="1"/>
  <c r="G258" i="5" s="1"/>
  <c r="H133" i="4"/>
  <c r="I133" i="4" s="1"/>
  <c r="E133" i="4" s="1"/>
  <c r="G1289" i="5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G1217" i="5" s="1"/>
  <c r="H176" i="4"/>
  <c r="I176" i="4" s="1"/>
  <c r="E176" i="4" s="1"/>
  <c r="G474" i="5" s="1"/>
  <c r="H180" i="4"/>
  <c r="I180" i="4" s="1"/>
  <c r="E180" i="4" s="1"/>
  <c r="H415" i="4"/>
  <c r="I415" i="4" s="1"/>
  <c r="E415" i="4" s="1"/>
  <c r="H194" i="4"/>
  <c r="I194" i="4" s="1"/>
  <c r="E194" i="4" s="1"/>
  <c r="G1458" i="5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0" i="4"/>
  <c r="I310" i="4" s="1"/>
  <c r="E310" i="4" s="1"/>
  <c r="H317" i="4"/>
  <c r="I317" i="4" s="1"/>
  <c r="E317" i="4" s="1"/>
  <c r="H326" i="4"/>
  <c r="I326" i="4" s="1"/>
  <c r="E326" i="4" s="1"/>
  <c r="H341" i="4"/>
  <c r="I341" i="4" s="1"/>
  <c r="E341" i="4" s="1"/>
  <c r="H347" i="4"/>
  <c r="I347" i="4" s="1"/>
  <c r="E347" i="4" s="1"/>
  <c r="G1443" i="5" s="1"/>
  <c r="H356" i="4"/>
  <c r="I356" i="4" s="1"/>
  <c r="E356" i="4" s="1"/>
  <c r="H359" i="4"/>
  <c r="I359" i="4" s="1"/>
  <c r="E359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H16" i="4"/>
  <c r="I16" i="4" s="1"/>
  <c r="E16" i="4" s="1"/>
  <c r="H20" i="4"/>
  <c r="I20" i="4" s="1"/>
  <c r="E20" i="4" s="1"/>
  <c r="H24" i="4"/>
  <c r="I24" i="4" s="1"/>
  <c r="E24" i="4" s="1"/>
  <c r="H28" i="4"/>
  <c r="I28" i="4" s="1"/>
  <c r="E28" i="4" s="1"/>
  <c r="G1398" i="5" s="1"/>
  <c r="H32" i="4"/>
  <c r="I32" i="4" s="1"/>
  <c r="E32" i="4" s="1"/>
  <c r="H36" i="4"/>
  <c r="I36" i="4" s="1"/>
  <c r="E36" i="4" s="1"/>
  <c r="G1242" i="5" s="1"/>
  <c r="H40" i="4"/>
  <c r="I40" i="4" s="1"/>
  <c r="E40" i="4" s="1"/>
  <c r="G1379" i="5" s="1"/>
  <c r="H44" i="4"/>
  <c r="I44" i="4" s="1"/>
  <c r="E44" i="4" s="1"/>
  <c r="H177" i="4"/>
  <c r="I177" i="4" s="1"/>
  <c r="E177" i="4" s="1"/>
  <c r="H52" i="4"/>
  <c r="I52" i="4" s="1"/>
  <c r="E52" i="4" s="1"/>
  <c r="H56" i="4"/>
  <c r="I56" i="4" s="1"/>
  <c r="E56" i="4" s="1"/>
  <c r="H60" i="4"/>
  <c r="I60" i="4" s="1"/>
  <c r="E60" i="4" s="1"/>
  <c r="G1318" i="5" s="1"/>
  <c r="H64" i="4"/>
  <c r="I64" i="4" s="1"/>
  <c r="E64" i="4" s="1"/>
  <c r="H68" i="4"/>
  <c r="I68" i="4" s="1"/>
  <c r="E68" i="4" s="1"/>
  <c r="H72" i="4"/>
  <c r="I72" i="4" s="1"/>
  <c r="E72" i="4" s="1"/>
  <c r="H76" i="4"/>
  <c r="I76" i="4" s="1"/>
  <c r="E76" i="4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H118" i="4"/>
  <c r="I118" i="4" s="1"/>
  <c r="E118" i="4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G1054" i="5" s="1"/>
  <c r="H138" i="4"/>
  <c r="I138" i="4" s="1"/>
  <c r="E138" i="4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H166" i="4"/>
  <c r="I166" i="4" s="1"/>
  <c r="E166" i="4" s="1"/>
  <c r="H169" i="4"/>
  <c r="I169" i="4" s="1"/>
  <c r="E169" i="4" s="1"/>
  <c r="H173" i="4"/>
  <c r="I173" i="4" s="1"/>
  <c r="E173" i="4" s="1"/>
  <c r="H520" i="4"/>
  <c r="I520" i="4" s="1"/>
  <c r="E520" i="4" s="1"/>
  <c r="H593" i="4"/>
  <c r="I593" i="4" s="1"/>
  <c r="E593" i="4" s="1"/>
  <c r="H209" i="4"/>
  <c r="I209" i="4" s="1"/>
  <c r="E209" i="4" s="1"/>
  <c r="H213" i="4"/>
  <c r="I213" i="4" s="1"/>
  <c r="E213" i="4" s="1"/>
  <c r="G487" i="5" s="1"/>
  <c r="H217" i="4"/>
  <c r="I217" i="4" s="1"/>
  <c r="E217" i="4" s="1"/>
  <c r="G1566" i="5" s="1"/>
  <c r="H221" i="4"/>
  <c r="I221" i="4" s="1"/>
  <c r="E221" i="4" s="1"/>
  <c r="H226" i="4"/>
  <c r="I226" i="4" s="1"/>
  <c r="E226" i="4" s="1"/>
  <c r="H232" i="4"/>
  <c r="I232" i="4" s="1"/>
  <c r="E232" i="4" s="1"/>
  <c r="G1322" i="5" s="1"/>
  <c r="H239" i="4"/>
  <c r="I239" i="4" s="1"/>
  <c r="E239" i="4" s="1"/>
  <c r="H246" i="4"/>
  <c r="I246" i="4" s="1"/>
  <c r="E246" i="4" s="1"/>
  <c r="G587" i="5" s="1"/>
  <c r="H304" i="4"/>
  <c r="I304" i="4" s="1"/>
  <c r="E304" i="4" s="1"/>
  <c r="H311" i="4"/>
  <c r="I311" i="4" s="1"/>
  <c r="E311" i="4" s="1"/>
  <c r="H322" i="4"/>
  <c r="I322" i="4" s="1"/>
  <c r="E322" i="4" s="1"/>
  <c r="H329" i="4"/>
  <c r="I329" i="4" s="1"/>
  <c r="E329" i="4" s="1"/>
  <c r="H337" i="4"/>
  <c r="I337" i="4" s="1"/>
  <c r="E337" i="4" s="1"/>
  <c r="H348" i="4"/>
  <c r="I348" i="4" s="1"/>
  <c r="E348" i="4" s="1"/>
  <c r="H352" i="4"/>
  <c r="I352" i="4" s="1"/>
  <c r="E352" i="4" s="1"/>
  <c r="H366" i="4"/>
  <c r="I366" i="4" s="1"/>
  <c r="E366" i="4" s="1"/>
  <c r="H181" i="4"/>
  <c r="I181" i="4" s="1"/>
  <c r="E181" i="4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G1410" i="5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H224" i="4"/>
  <c r="I224" i="4" s="1"/>
  <c r="E224" i="4" s="1"/>
  <c r="H231" i="4"/>
  <c r="I231" i="4" s="1"/>
  <c r="E231" i="4" s="1"/>
  <c r="H235" i="4"/>
  <c r="I235" i="4" s="1"/>
  <c r="E235" i="4" s="1"/>
  <c r="H238" i="4"/>
  <c r="I238" i="4" s="1"/>
  <c r="E238" i="4" s="1"/>
  <c r="G1343" i="5" s="1"/>
  <c r="H244" i="4"/>
  <c r="I244" i="4" s="1"/>
  <c r="E244" i="4" s="1"/>
  <c r="G1010" i="5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H286" i="4"/>
  <c r="I286" i="4" s="1"/>
  <c r="E286" i="4" s="1"/>
  <c r="G277" i="5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G1411" i="5" s="1"/>
  <c r="H305" i="4"/>
  <c r="I305" i="4" s="1"/>
  <c r="E305" i="4" s="1"/>
  <c r="H313" i="4"/>
  <c r="I313" i="4" s="1"/>
  <c r="E313" i="4" s="1"/>
  <c r="H312" i="4"/>
  <c r="I312" i="4" s="1"/>
  <c r="E312" i="4" s="1"/>
  <c r="H319" i="4"/>
  <c r="I319" i="4" s="1"/>
  <c r="E319" i="4" s="1"/>
  <c r="H336" i="4"/>
  <c r="I336" i="4" s="1"/>
  <c r="E336" i="4" s="1"/>
  <c r="H346" i="4"/>
  <c r="I346" i="4" s="1"/>
  <c r="E346" i="4" s="1"/>
  <c r="H344" i="4"/>
  <c r="I344" i="4" s="1"/>
  <c r="E344" i="4" s="1"/>
  <c r="G1561" i="5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G688" i="5" s="1"/>
  <c r="H414" i="4"/>
  <c r="I414" i="4" s="1"/>
  <c r="E414" i="4" s="1"/>
  <c r="H427" i="4"/>
  <c r="I427" i="4" s="1"/>
  <c r="E427" i="4" s="1"/>
  <c r="H441" i="4"/>
  <c r="I441" i="4" s="1"/>
  <c r="E441" i="4" s="1"/>
  <c r="H450" i="4"/>
  <c r="I450" i="4" s="1"/>
  <c r="E450" i="4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H563" i="4"/>
  <c r="I563" i="4" s="1"/>
  <c r="E563" i="4" s="1"/>
  <c r="H567" i="4"/>
  <c r="I567" i="4" s="1"/>
  <c r="E567" i="4" s="1"/>
  <c r="H571" i="4"/>
  <c r="I571" i="4" s="1"/>
  <c r="E571" i="4" s="1"/>
  <c r="G222" i="5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G1001" i="5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H616" i="4"/>
  <c r="I616" i="4" s="1"/>
  <c r="E616" i="4" s="1"/>
  <c r="G1061" i="5" s="1"/>
  <c r="H623" i="4"/>
  <c r="I623" i="4" s="1"/>
  <c r="E623" i="4" s="1"/>
  <c r="H626" i="4"/>
  <c r="I626" i="4" s="1"/>
  <c r="E626" i="4" s="1"/>
  <c r="H631" i="4"/>
  <c r="I631" i="4" s="1"/>
  <c r="E631" i="4" s="1"/>
  <c r="G1095" i="5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H646" i="4"/>
  <c r="I646" i="4" s="1"/>
  <c r="E646" i="4" s="1"/>
  <c r="G1593" i="5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8" i="4"/>
  <c r="I308" i="4" s="1"/>
  <c r="E308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H752" i="4"/>
  <c r="I752" i="4" s="1"/>
  <c r="E752" i="4" s="1"/>
  <c r="H717" i="4"/>
  <c r="I717" i="4" s="1"/>
  <c r="E717" i="4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G1584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H815" i="4"/>
  <c r="I815" i="4" s="1"/>
  <c r="E815" i="4" s="1"/>
  <c r="H819" i="4"/>
  <c r="I819" i="4" s="1"/>
  <c r="E819" i="4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G957" i="5" s="1"/>
  <c r="H886" i="4"/>
  <c r="I886" i="4" s="1"/>
  <c r="E886" i="4" s="1"/>
  <c r="H376" i="4"/>
  <c r="I376" i="4" s="1"/>
  <c r="E376" i="4" s="1"/>
  <c r="G1236" i="5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G773" i="5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G1002" i="5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G721" i="5" s="1"/>
  <c r="H502" i="4"/>
  <c r="I502" i="4" s="1"/>
  <c r="E502" i="4" s="1"/>
  <c r="H505" i="4"/>
  <c r="I505" i="4" s="1"/>
  <c r="E505" i="4" s="1"/>
  <c r="H509" i="4"/>
  <c r="I509" i="4" s="1"/>
  <c r="E509" i="4" s="1"/>
  <c r="G1312" i="5" s="1"/>
  <c r="H512" i="4"/>
  <c r="I512" i="4" s="1"/>
  <c r="E512" i="4" s="1"/>
  <c r="G1555" i="5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G1111" i="5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G317" i="5" s="1"/>
  <c r="H628" i="4"/>
  <c r="I628" i="4" s="1"/>
  <c r="E628" i="4" s="1"/>
  <c r="H635" i="4"/>
  <c r="I635" i="4" s="1"/>
  <c r="E635" i="4" s="1"/>
  <c r="G1287" i="5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G1570" i="5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G253" i="5" s="1"/>
  <c r="H695" i="4"/>
  <c r="I695" i="4" s="1"/>
  <c r="E695" i="4" s="1"/>
  <c r="H698" i="4"/>
  <c r="I698" i="4" s="1"/>
  <c r="E698" i="4" s="1"/>
  <c r="G1389" i="5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G1167" i="5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H776" i="4"/>
  <c r="I776" i="4" s="1"/>
  <c r="E776" i="4" s="1"/>
  <c r="H780" i="4"/>
  <c r="I780" i="4" s="1"/>
  <c r="E780" i="4" s="1"/>
  <c r="H784" i="4"/>
  <c r="I784" i="4" s="1"/>
  <c r="E784" i="4" s="1"/>
  <c r="G1419" i="5" s="1"/>
  <c r="H788" i="4"/>
  <c r="I788" i="4" s="1"/>
  <c r="E788" i="4" s="1"/>
  <c r="H792" i="4"/>
  <c r="I792" i="4" s="1"/>
  <c r="E792" i="4" s="1"/>
  <c r="H796" i="4"/>
  <c r="I796" i="4" s="1"/>
  <c r="E796" i="4" s="1"/>
  <c r="G1311" i="5" s="1"/>
  <c r="H800" i="4"/>
  <c r="I800" i="4" s="1"/>
  <c r="E800" i="4" s="1"/>
  <c r="G1269" i="5" s="1"/>
  <c r="H804" i="4"/>
  <c r="I804" i="4" s="1"/>
  <c r="E804" i="4" s="1"/>
  <c r="G1586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H828" i="4"/>
  <c r="I828" i="4" s="1"/>
  <c r="E828" i="4" s="1"/>
  <c r="H831" i="4"/>
  <c r="I831" i="4" s="1"/>
  <c r="E831" i="4" s="1"/>
  <c r="G1361" i="5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H851" i="4"/>
  <c r="I851" i="4" s="1"/>
  <c r="E851" i="4" s="1"/>
  <c r="G1367" i="5" s="1"/>
  <c r="H855" i="4"/>
  <c r="I855" i="4" s="1"/>
  <c r="E855" i="4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G1562" i="5" s="1"/>
  <c r="H184" i="4"/>
  <c r="I184" i="4" s="1"/>
  <c r="E184" i="4" s="1"/>
  <c r="H879" i="4"/>
  <c r="I879" i="4" s="1"/>
  <c r="E879" i="4" s="1"/>
  <c r="H883" i="4"/>
  <c r="I883" i="4" s="1"/>
  <c r="E883" i="4" s="1"/>
  <c r="H887" i="4"/>
  <c r="I887" i="4" s="1"/>
  <c r="E887" i="4" s="1"/>
  <c r="H385" i="4"/>
  <c r="I385" i="4" s="1"/>
  <c r="E385" i="4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H469" i="4"/>
  <c r="I469" i="4" s="1"/>
  <c r="E469" i="4" s="1"/>
  <c r="H473" i="4"/>
  <c r="I473" i="4" s="1"/>
  <c r="E473" i="4" s="1"/>
  <c r="H477" i="4"/>
  <c r="I477" i="4" s="1"/>
  <c r="E477" i="4" s="1"/>
  <c r="H481" i="4"/>
  <c r="I481" i="4" s="1"/>
  <c r="E481" i="4" s="1"/>
  <c r="G747" i="5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G1328" i="5" s="1"/>
  <c r="H526" i="4"/>
  <c r="I526" i="4" s="1"/>
  <c r="E526" i="4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G1573" i="5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G241" i="5" s="1"/>
  <c r="H612" i="4"/>
  <c r="I612" i="4" s="1"/>
  <c r="E612" i="4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1345" i="5" s="1"/>
  <c r="H711" i="4"/>
  <c r="I711" i="4" s="1"/>
  <c r="E711" i="4" s="1"/>
  <c r="H715" i="4"/>
  <c r="I715" i="4" s="1"/>
  <c r="E715" i="4" s="1"/>
  <c r="H719" i="4"/>
  <c r="I719" i="4" s="1"/>
  <c r="E719" i="4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1480" i="5" s="1"/>
  <c r="H761" i="4"/>
  <c r="I761" i="4" s="1"/>
  <c r="E761" i="4" s="1"/>
  <c r="H765" i="4"/>
  <c r="I765" i="4" s="1"/>
  <c r="E765" i="4" s="1"/>
  <c r="G1330" i="5" s="1"/>
  <c r="H769" i="4"/>
  <c r="I769" i="4" s="1"/>
  <c r="E769" i="4" s="1"/>
  <c r="H773" i="4"/>
  <c r="I773" i="4" s="1"/>
  <c r="E773" i="4" s="1"/>
  <c r="H777" i="4"/>
  <c r="I777" i="4" s="1"/>
  <c r="E777" i="4" s="1"/>
  <c r="G1563" i="5" s="1"/>
  <c r="H781" i="4"/>
  <c r="I781" i="4" s="1"/>
  <c r="E781" i="4" s="1"/>
  <c r="H37" i="4"/>
  <c r="I37" i="4" s="1"/>
  <c r="E37" i="4" s="1"/>
  <c r="H789" i="4"/>
  <c r="I789" i="4" s="1"/>
  <c r="E789" i="4" s="1"/>
  <c r="H793" i="4"/>
  <c r="I793" i="4" s="1"/>
  <c r="E793" i="4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H860" i="4"/>
  <c r="I860" i="4" s="1"/>
  <c r="E860" i="4" s="1"/>
  <c r="G1320" i="5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G1248" i="5" s="1"/>
  <c r="H453" i="4"/>
  <c r="I453" i="4" s="1"/>
  <c r="E453" i="4" s="1"/>
  <c r="H465" i="4"/>
  <c r="I465" i="4" s="1"/>
  <c r="E465" i="4" s="1"/>
  <c r="G1011" i="5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G1559" i="5" s="1"/>
  <c r="H507" i="4"/>
  <c r="I507" i="4" s="1"/>
  <c r="E507" i="4" s="1"/>
  <c r="G1264" i="5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G459" i="5" s="1"/>
  <c r="H535" i="4"/>
  <c r="I535" i="4" s="1"/>
  <c r="E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G698" i="5" s="1"/>
  <c r="H570" i="4"/>
  <c r="I570" i="4" s="1"/>
  <c r="E570" i="4" s="1"/>
  <c r="H574" i="4"/>
  <c r="I574" i="4" s="1"/>
  <c r="E574" i="4" s="1"/>
  <c r="G1447" i="5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G1360" i="5" s="1"/>
  <c r="H609" i="4"/>
  <c r="I609" i="4" s="1"/>
  <c r="E609" i="4" s="1"/>
  <c r="H615" i="4"/>
  <c r="I615" i="4" s="1"/>
  <c r="E615" i="4" s="1"/>
  <c r="G1265" i="5" s="1"/>
  <c r="H621" i="4"/>
  <c r="I621" i="4" s="1"/>
  <c r="E621" i="4" s="1"/>
  <c r="H154" i="4"/>
  <c r="I154" i="4" s="1"/>
  <c r="E154" i="4" s="1"/>
  <c r="G1499" i="5" s="1"/>
  <c r="H630" i="4"/>
  <c r="I630" i="4" s="1"/>
  <c r="E630" i="4" s="1"/>
  <c r="H633" i="4"/>
  <c r="I633" i="4" s="1"/>
  <c r="E633" i="4" s="1"/>
  <c r="H637" i="4"/>
  <c r="I637" i="4" s="1"/>
  <c r="E637" i="4" s="1"/>
  <c r="H641" i="4"/>
  <c r="I641" i="4" s="1"/>
  <c r="E641" i="4" s="1"/>
  <c r="G823" i="5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692" i="5" s="1"/>
  <c r="H700" i="4"/>
  <c r="I700" i="4" s="1"/>
  <c r="E700" i="4" s="1"/>
  <c r="H704" i="4"/>
  <c r="I704" i="4" s="1"/>
  <c r="E704" i="4" s="1"/>
  <c r="H708" i="4"/>
  <c r="I708" i="4" s="1"/>
  <c r="E708" i="4" s="1"/>
  <c r="G1346" i="5" s="1"/>
  <c r="H712" i="4"/>
  <c r="I712" i="4" s="1"/>
  <c r="E712" i="4" s="1"/>
  <c r="H716" i="4"/>
  <c r="I716" i="4" s="1"/>
  <c r="E716" i="4" s="1"/>
  <c r="H720" i="4"/>
  <c r="I720" i="4" s="1"/>
  <c r="E720" i="4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H770" i="4"/>
  <c r="I770" i="4" s="1"/>
  <c r="E770" i="4" s="1"/>
  <c r="H774" i="4"/>
  <c r="I774" i="4" s="1"/>
  <c r="E774" i="4" s="1"/>
  <c r="H778" i="4"/>
  <c r="I778" i="4" s="1"/>
  <c r="E778" i="4" s="1"/>
  <c r="G1551" i="5" s="1"/>
  <c r="H782" i="4"/>
  <c r="I782" i="4" s="1"/>
  <c r="E782" i="4" s="1"/>
  <c r="G1407" i="5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G1163" i="5" s="1"/>
  <c r="H806" i="4"/>
  <c r="I806" i="4" s="1"/>
  <c r="E806" i="4" s="1"/>
  <c r="H810" i="4"/>
  <c r="I810" i="4" s="1"/>
  <c r="E810" i="4" s="1"/>
  <c r="H814" i="4"/>
  <c r="I814" i="4" s="1"/>
  <c r="E814" i="4" s="1"/>
  <c r="H818" i="4"/>
  <c r="I818" i="4" s="1"/>
  <c r="E818" i="4" s="1"/>
  <c r="H822" i="4"/>
  <c r="I822" i="4" s="1"/>
  <c r="E822" i="4" s="1"/>
  <c r="H826" i="4"/>
  <c r="I826" i="4" s="1"/>
  <c r="E826" i="4" s="1"/>
  <c r="G1400" i="5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4" i="53"/>
  <c r="D30" i="53"/>
  <c r="G269" i="5"/>
  <c r="G266" i="5"/>
  <c r="G271" i="5"/>
  <c r="G268" i="5"/>
  <c r="G270" i="5"/>
  <c r="G267" i="5"/>
  <c r="G326" i="5"/>
  <c r="G325" i="5"/>
  <c r="G591" i="5"/>
  <c r="G590" i="5"/>
  <c r="G589" i="5"/>
  <c r="G124" i="5"/>
  <c r="G120" i="5"/>
  <c r="G123" i="5"/>
  <c r="G121" i="5"/>
  <c r="G118" i="5"/>
  <c r="G125" i="5"/>
  <c r="G122" i="5"/>
  <c r="G119" i="5"/>
  <c r="G384" i="5"/>
  <c r="G383" i="5"/>
  <c r="G513" i="5"/>
  <c r="G512" i="5"/>
  <c r="G264" i="5"/>
  <c r="G261" i="5"/>
  <c r="G265" i="5"/>
  <c r="G262" i="5"/>
  <c r="G260" i="5"/>
  <c r="G263" i="5"/>
  <c r="G580" i="5"/>
  <c r="G579" i="5"/>
  <c r="G578" i="5"/>
  <c r="G577" i="5"/>
  <c r="G576" i="5"/>
  <c r="G575" i="5"/>
  <c r="G574" i="5"/>
  <c r="G573" i="5"/>
  <c r="G572" i="5"/>
  <c r="G571" i="5"/>
  <c r="G600" i="5"/>
  <c r="G132" i="5"/>
  <c r="G131" i="5"/>
  <c r="G129" i="5"/>
  <c r="G133" i="5"/>
  <c r="G130" i="5"/>
  <c r="G330" i="5"/>
  <c r="G327" i="5"/>
  <c r="G328" i="5"/>
  <c r="G329" i="5"/>
  <c r="G440" i="5"/>
  <c r="G439" i="5"/>
  <c r="G509" i="5"/>
  <c r="G508" i="5"/>
  <c r="G507" i="5"/>
  <c r="G506" i="5"/>
  <c r="G452" i="5"/>
  <c r="G453" i="5"/>
  <c r="G424" i="5"/>
  <c r="G423" i="5"/>
  <c r="G425" i="5"/>
  <c r="G422" i="5"/>
  <c r="G657" i="5"/>
  <c r="G656" i="5"/>
  <c r="G203" i="5"/>
  <c r="G205" i="5"/>
  <c r="G204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873" i="5" l="1"/>
  <c r="G1583" i="5"/>
  <c r="G1059" i="5"/>
  <c r="G1568" i="5"/>
  <c r="G1053" i="5"/>
  <c r="G1567" i="5"/>
  <c r="G1578" i="5"/>
  <c r="G1574" i="5"/>
  <c r="G1577" i="5"/>
  <c r="G1580" i="5"/>
  <c r="G1576" i="5"/>
  <c r="G1579" i="5"/>
  <c r="G1575" i="5"/>
  <c r="G864" i="5"/>
  <c r="G1572" i="5"/>
  <c r="G599" i="5"/>
  <c r="G1569" i="5"/>
  <c r="G1058" i="5"/>
  <c r="G1591" i="5"/>
  <c r="G1057" i="5"/>
  <c r="G1581" i="5"/>
  <c r="G855" i="5"/>
  <c r="G1585" i="5"/>
  <c r="G1055" i="5"/>
  <c r="G1588" i="5"/>
  <c r="G1023" i="5"/>
  <c r="G1497" i="5"/>
  <c r="G1041" i="5"/>
  <c r="G1479" i="5"/>
  <c r="G1094" i="5"/>
  <c r="G1545" i="5"/>
  <c r="G1101" i="5"/>
  <c r="G1552" i="5"/>
  <c r="G1022" i="5"/>
  <c r="G1503" i="5"/>
  <c r="G1502" i="5"/>
  <c r="G1501" i="5"/>
  <c r="G1500" i="5"/>
  <c r="G1476" i="5"/>
  <c r="G1475" i="5"/>
  <c r="G1491" i="5"/>
  <c r="G1490" i="5"/>
  <c r="G908" i="5"/>
  <c r="G1484" i="5"/>
  <c r="G92" i="5"/>
  <c r="G1512" i="5"/>
  <c r="G1092" i="5"/>
  <c r="G1535" i="5"/>
  <c r="G1527" i="5"/>
  <c r="G1529" i="5"/>
  <c r="G1528" i="5"/>
  <c r="G1036" i="5"/>
  <c r="G1517" i="5"/>
  <c r="G1516" i="5"/>
  <c r="G1518" i="5"/>
  <c r="G891" i="5"/>
  <c r="G1477" i="5"/>
  <c r="G1078" i="5"/>
  <c r="G1564" i="5"/>
  <c r="G1565" i="5"/>
  <c r="G950" i="5"/>
  <c r="G1549" i="5"/>
  <c r="G1031" i="5"/>
  <c r="G1521" i="5"/>
  <c r="G1520" i="5"/>
  <c r="G1523" i="5"/>
  <c r="G1519" i="5"/>
  <c r="G1522" i="5"/>
  <c r="G1039" i="5"/>
  <c r="G1530" i="5"/>
  <c r="G1038" i="5"/>
  <c r="G1531" i="5"/>
  <c r="G1093" i="5"/>
  <c r="G1547" i="5"/>
  <c r="G1044" i="5"/>
  <c r="G1489" i="5"/>
  <c r="G1488" i="5"/>
  <c r="G1487" i="5"/>
  <c r="G1486" i="5"/>
  <c r="G1097" i="5"/>
  <c r="G1560" i="5"/>
  <c r="G1028" i="5"/>
  <c r="G1526" i="5"/>
  <c r="G1024" i="5"/>
  <c r="G1498" i="5"/>
  <c r="G1534" i="5"/>
  <c r="G1533" i="5"/>
  <c r="G1034" i="5"/>
  <c r="G1492" i="5"/>
  <c r="G1513" i="5"/>
  <c r="G1515" i="5"/>
  <c r="G1514" i="5"/>
  <c r="G1026" i="5"/>
  <c r="G1507" i="5"/>
  <c r="G1510" i="5"/>
  <c r="G1506" i="5"/>
  <c r="G1509" i="5"/>
  <c r="G1505" i="5"/>
  <c r="G1508" i="5"/>
  <c r="G1504" i="5"/>
  <c r="G1073" i="5"/>
  <c r="G1543" i="5"/>
  <c r="G1030" i="5"/>
  <c r="G1525" i="5"/>
  <c r="G1089" i="5"/>
  <c r="G1537" i="5"/>
  <c r="G1536" i="5"/>
  <c r="G1539" i="5"/>
  <c r="G1538" i="5"/>
  <c r="G923" i="5"/>
  <c r="G1548" i="5"/>
  <c r="G352" i="5"/>
  <c r="G1532" i="5"/>
  <c r="G947" i="5"/>
  <c r="G1550" i="5"/>
  <c r="G1049" i="5"/>
  <c r="G1481" i="5"/>
  <c r="G1483" i="5"/>
  <c r="G1482" i="5"/>
  <c r="G1086" i="5"/>
  <c r="G1546" i="5"/>
  <c r="G1027" i="5"/>
  <c r="G1493" i="5"/>
  <c r="G1496" i="5"/>
  <c r="G1495" i="5"/>
  <c r="G1494" i="5"/>
  <c r="G1074" i="5"/>
  <c r="G1558" i="5"/>
  <c r="G1191" i="5"/>
  <c r="G1541" i="5"/>
  <c r="G1540" i="5"/>
  <c r="G1542" i="5"/>
  <c r="G1072" i="5"/>
  <c r="G1544" i="5"/>
  <c r="G911" i="5"/>
  <c r="G1485" i="5"/>
  <c r="G1557" i="5"/>
  <c r="G1556" i="5"/>
  <c r="G1020" i="5"/>
  <c r="G1344" i="5"/>
  <c r="G1213" i="5"/>
  <c r="G1359" i="5"/>
  <c r="G1215" i="5"/>
  <c r="G1354" i="5"/>
  <c r="G1353" i="5"/>
  <c r="G1355" i="5"/>
  <c r="G1114" i="5"/>
  <c r="G1386" i="5"/>
  <c r="G1103" i="5"/>
  <c r="G1390" i="5"/>
  <c r="G1152" i="5"/>
  <c r="G1444" i="5"/>
  <c r="G1428" i="5"/>
  <c r="G1429" i="5"/>
  <c r="G1221" i="5"/>
  <c r="G1425" i="5"/>
  <c r="G1187" i="5"/>
  <c r="G1454" i="5"/>
  <c r="G1104" i="5"/>
  <c r="G1396" i="5"/>
  <c r="G1395" i="5"/>
  <c r="G1394" i="5"/>
  <c r="G458" i="5"/>
  <c r="G1364" i="5"/>
  <c r="G1228" i="5"/>
  <c r="G1418" i="5"/>
  <c r="G1224" i="5"/>
  <c r="G1404" i="5"/>
  <c r="G1186" i="5"/>
  <c r="G1460" i="5"/>
  <c r="G1179" i="5"/>
  <c r="G1464" i="5"/>
  <c r="G1174" i="5"/>
  <c r="G1453" i="5"/>
  <c r="G1212" i="5"/>
  <c r="G1350" i="5"/>
  <c r="G1349" i="5"/>
  <c r="G1342" i="5"/>
  <c r="G1338" i="5"/>
  <c r="G1341" i="5"/>
  <c r="G1337" i="5"/>
  <c r="G1340" i="5"/>
  <c r="G1339" i="5"/>
  <c r="G1216" i="5"/>
  <c r="G1352" i="5"/>
  <c r="G1351" i="5"/>
  <c r="G1107" i="5"/>
  <c r="G1382" i="5"/>
  <c r="G1385" i="5"/>
  <c r="G1383" i="5"/>
  <c r="G1384" i="5"/>
  <c r="G1008" i="5"/>
  <c r="G1347" i="5"/>
  <c r="G1348" i="5"/>
  <c r="G1243" i="5"/>
  <c r="G1356" i="5"/>
  <c r="G1112" i="5"/>
  <c r="G1387" i="5"/>
  <c r="G1388" i="5"/>
  <c r="G1357" i="5"/>
  <c r="G1358" i="5"/>
  <c r="G1178" i="5"/>
  <c r="G1467" i="5"/>
  <c r="G1466" i="5"/>
  <c r="G1465" i="5"/>
  <c r="G1183" i="5"/>
  <c r="G1474" i="5"/>
  <c r="G1171" i="5"/>
  <c r="G1451" i="5"/>
  <c r="G1229" i="5"/>
  <c r="G1421" i="5"/>
  <c r="G1420" i="5"/>
  <c r="G1182" i="5"/>
  <c r="G1456" i="5"/>
  <c r="G1457" i="5"/>
  <c r="G967" i="5"/>
  <c r="G1381" i="5"/>
  <c r="G1380" i="5"/>
  <c r="G1113" i="5"/>
  <c r="G1399" i="5"/>
  <c r="G1210" i="5"/>
  <c r="G1368" i="5"/>
  <c r="G1471" i="5"/>
  <c r="G1472" i="5"/>
  <c r="G1473" i="5"/>
  <c r="G1222" i="5"/>
  <c r="G1413" i="5"/>
  <c r="G1226" i="5"/>
  <c r="G1402" i="5"/>
  <c r="G1401" i="5"/>
  <c r="G1173" i="5"/>
  <c r="G1462" i="5"/>
  <c r="G1156" i="5"/>
  <c r="G1446" i="5"/>
  <c r="G1175" i="5"/>
  <c r="G1452" i="5"/>
  <c r="G532" i="5"/>
  <c r="G1434" i="5"/>
  <c r="G399" i="5"/>
  <c r="G1397" i="5"/>
  <c r="G434" i="5"/>
  <c r="G1374" i="5"/>
  <c r="G1376" i="5"/>
  <c r="G1375" i="5"/>
  <c r="G1108" i="5"/>
  <c r="G1370" i="5"/>
  <c r="G1366" i="5"/>
  <c r="G1365" i="5"/>
  <c r="G534" i="5"/>
  <c r="G1436" i="5"/>
  <c r="G1435" i="5"/>
  <c r="G887" i="5"/>
  <c r="G1450" i="5"/>
  <c r="G1438" i="5"/>
  <c r="G1439" i="5"/>
  <c r="G1437" i="5"/>
  <c r="G1440" i="5"/>
  <c r="G1172" i="5"/>
  <c r="G1461" i="5"/>
  <c r="G1227" i="5"/>
  <c r="G1422" i="5"/>
  <c r="G1427" i="5"/>
  <c r="G1426" i="5"/>
  <c r="G898" i="5"/>
  <c r="G1470" i="5"/>
  <c r="G1469" i="5"/>
  <c r="G1468" i="5"/>
  <c r="G1181" i="5"/>
  <c r="G1463" i="5"/>
  <c r="G168" i="5"/>
  <c r="G1408" i="5"/>
  <c r="G1363" i="5"/>
  <c r="G1362" i="5"/>
  <c r="G1442" i="5"/>
  <c r="G1441" i="5"/>
  <c r="G1225" i="5"/>
  <c r="G1403" i="5"/>
  <c r="G179" i="5"/>
  <c r="G1415" i="5"/>
  <c r="G1416" i="5"/>
  <c r="G1417" i="5"/>
  <c r="G968" i="5"/>
  <c r="G1373" i="5"/>
  <c r="G1372" i="5"/>
  <c r="G1371" i="5"/>
  <c r="G1180" i="5"/>
  <c r="G1455" i="5"/>
  <c r="G1219" i="5"/>
  <c r="G1412" i="5"/>
  <c r="G1334" i="5"/>
  <c r="G1333" i="5"/>
  <c r="G1431" i="5"/>
  <c r="G1430" i="5"/>
  <c r="G1176" i="5"/>
  <c r="G1459" i="5"/>
  <c r="G1003" i="5"/>
  <c r="G1335" i="5"/>
  <c r="G1336" i="5"/>
  <c r="G1230" i="5"/>
  <c r="G1424" i="5"/>
  <c r="G1220" i="5"/>
  <c r="G1423" i="5"/>
  <c r="G428" i="5"/>
  <c r="G1392" i="5"/>
  <c r="G1393" i="5"/>
  <c r="G1391" i="5"/>
  <c r="G1000" i="5"/>
  <c r="G1013" i="5"/>
  <c r="G1331" i="5"/>
  <c r="G999" i="5"/>
  <c r="G1326" i="5"/>
  <c r="G1325" i="5"/>
  <c r="G1324" i="5"/>
  <c r="G1327" i="5"/>
  <c r="G1208" i="5"/>
  <c r="G1323" i="5"/>
  <c r="G763" i="5"/>
  <c r="G1321" i="5"/>
  <c r="G1207" i="5"/>
  <c r="G1304" i="5"/>
  <c r="G1302" i="5"/>
  <c r="G1303" i="5"/>
  <c r="G1291" i="5"/>
  <c r="G1290" i="5"/>
  <c r="G1284" i="5"/>
  <c r="G1198" i="5"/>
  <c r="G1296" i="5"/>
  <c r="G1300" i="5"/>
  <c r="G1297" i="5"/>
  <c r="G1301" i="5"/>
  <c r="G1294" i="5"/>
  <c r="G1298" i="5"/>
  <c r="G1299" i="5"/>
  <c r="G1295" i="5"/>
  <c r="G1160" i="5"/>
  <c r="G1288" i="5"/>
  <c r="G1209" i="5"/>
  <c r="G1308" i="5"/>
  <c r="G1164" i="5"/>
  <c r="G1292" i="5"/>
  <c r="G1293" i="5"/>
  <c r="G1166" i="5"/>
  <c r="G1285" i="5"/>
  <c r="G1286" i="5"/>
  <c r="G1192" i="5"/>
  <c r="G1317" i="5"/>
  <c r="G115" i="5"/>
  <c r="G1315" i="5"/>
  <c r="G107" i="5"/>
  <c r="G1309" i="5"/>
  <c r="G1310" i="5"/>
  <c r="G1206" i="5"/>
  <c r="G1305" i="5"/>
  <c r="G1307" i="5"/>
  <c r="G1306" i="5"/>
  <c r="G1127" i="5"/>
  <c r="G1270" i="5"/>
  <c r="G499" i="5"/>
  <c r="G1260" i="5"/>
  <c r="G1125" i="5"/>
  <c r="G1282" i="5"/>
  <c r="G1129" i="5"/>
  <c r="G1275" i="5"/>
  <c r="G1133" i="5"/>
  <c r="G1266" i="5"/>
  <c r="G846" i="5"/>
  <c r="G1280" i="5"/>
  <c r="G1281" i="5"/>
  <c r="G1123" i="5"/>
  <c r="G1262" i="5"/>
  <c r="G485" i="5"/>
  <c r="G1267" i="5"/>
  <c r="G845" i="5"/>
  <c r="G1277" i="5"/>
  <c r="G1278" i="5"/>
  <c r="G1279" i="5"/>
  <c r="G1276" i="5"/>
  <c r="G1128" i="5"/>
  <c r="G1273" i="5"/>
  <c r="G1274" i="5"/>
  <c r="G1272" i="5"/>
  <c r="G489" i="5"/>
  <c r="G1259" i="5"/>
  <c r="G1122" i="5"/>
  <c r="G1263" i="5"/>
  <c r="G515" i="5"/>
  <c r="G1261" i="5"/>
  <c r="G830" i="5"/>
  <c r="G1258" i="5"/>
  <c r="G831" i="5"/>
  <c r="G1283" i="5"/>
  <c r="G1233" i="5"/>
  <c r="G1245" i="5"/>
  <c r="G1235" i="5"/>
  <c r="G1251" i="5"/>
  <c r="G1252" i="5"/>
  <c r="G558" i="5"/>
  <c r="G1255" i="5"/>
  <c r="G1253" i="5"/>
  <c r="G1254" i="5"/>
  <c r="G1239" i="5"/>
  <c r="G1256" i="5"/>
  <c r="G1241" i="5"/>
  <c r="G1244" i="5"/>
  <c r="G1247" i="5"/>
  <c r="G1246" i="5"/>
  <c r="G1240" i="5"/>
  <c r="G1249" i="5"/>
  <c r="G1250" i="5"/>
  <c r="G494" i="5"/>
  <c r="G496" i="5"/>
  <c r="G279" i="5"/>
  <c r="G280" i="5"/>
  <c r="G598" i="5"/>
  <c r="G475" i="5"/>
  <c r="G491" i="5"/>
  <c r="G526" i="5"/>
  <c r="G1154" i="5"/>
  <c r="G1155" i="5"/>
  <c r="G757" i="5"/>
  <c r="G1196" i="5"/>
  <c r="G1195" i="5"/>
  <c r="G880" i="5"/>
  <c r="G1185" i="5"/>
  <c r="G906" i="5"/>
  <c r="G1046" i="5"/>
  <c r="G711" i="5"/>
  <c r="G1135" i="5"/>
  <c r="G1132" i="5"/>
  <c r="G1131" i="5"/>
  <c r="G902" i="5"/>
  <c r="G1052" i="5"/>
  <c r="G969" i="5"/>
  <c r="G1117" i="5"/>
  <c r="G975" i="5"/>
  <c r="G1102" i="5"/>
  <c r="G828" i="5"/>
  <c r="G1126" i="5"/>
  <c r="G240" i="5"/>
  <c r="G1184" i="5"/>
  <c r="G781" i="5"/>
  <c r="G1032" i="5"/>
  <c r="G712" i="5"/>
  <c r="G1134" i="5"/>
  <c r="G535" i="5"/>
  <c r="G281" i="5"/>
  <c r="G495" i="5"/>
  <c r="G597" i="5"/>
  <c r="G398" i="5"/>
  <c r="G433" i="5"/>
  <c r="G492" i="5"/>
  <c r="G649" i="5"/>
  <c r="G872" i="5"/>
  <c r="G1070" i="5"/>
  <c r="G750" i="5"/>
  <c r="G1234" i="5"/>
  <c r="G442" i="5"/>
  <c r="G1214" i="5"/>
  <c r="G672" i="5"/>
  <c r="G1017" i="5"/>
  <c r="G1018" i="5"/>
  <c r="G1015" i="5"/>
  <c r="G1016" i="5"/>
  <c r="G795" i="5"/>
  <c r="G1029" i="5"/>
  <c r="G1081" i="5"/>
  <c r="G1080" i="5"/>
  <c r="G927" i="5"/>
  <c r="G1099" i="5"/>
  <c r="G962" i="5"/>
  <c r="G1096" i="5"/>
  <c r="G40" i="5"/>
  <c r="G1006" i="5"/>
  <c r="G1007" i="5"/>
  <c r="G1232" i="5"/>
  <c r="G1231" i="5"/>
  <c r="G1138" i="5"/>
  <c r="G1140" i="5"/>
  <c r="G1139" i="5"/>
  <c r="G894" i="5"/>
  <c r="G1189" i="5"/>
  <c r="G305" i="5"/>
  <c r="G1188" i="5"/>
  <c r="G486" i="5"/>
  <c r="G1130" i="5"/>
  <c r="G689" i="5"/>
  <c r="G1162" i="5"/>
  <c r="G916" i="5"/>
  <c r="G1042" i="5"/>
  <c r="G732" i="5"/>
  <c r="G1223" i="5"/>
  <c r="G715" i="5"/>
  <c r="G1146" i="5"/>
  <c r="G922" i="5"/>
  <c r="G1077" i="5"/>
  <c r="G928" i="5"/>
  <c r="G1100" i="5"/>
  <c r="G1082" i="5"/>
  <c r="G1083" i="5"/>
  <c r="G1066" i="5"/>
  <c r="G1067" i="5"/>
  <c r="G1062" i="5"/>
  <c r="G1063" i="5"/>
  <c r="G1085" i="5"/>
  <c r="G1084" i="5"/>
  <c r="G777" i="5"/>
  <c r="G1033" i="5"/>
  <c r="G704" i="5"/>
  <c r="G1137" i="5"/>
  <c r="G1205" i="5"/>
  <c r="G1204" i="5"/>
  <c r="G1203" i="5"/>
  <c r="G1109" i="5"/>
  <c r="G1110" i="5"/>
  <c r="G716" i="5"/>
  <c r="G1141" i="5"/>
  <c r="G1145" i="5"/>
  <c r="G1144" i="5"/>
  <c r="G1142" i="5"/>
  <c r="G1143" i="5"/>
  <c r="G1116" i="5"/>
  <c r="G1115" i="5"/>
  <c r="G690" i="5"/>
  <c r="G1165" i="5"/>
  <c r="G538" i="5"/>
  <c r="G1153" i="5"/>
  <c r="G717" i="5"/>
  <c r="G1147" i="5"/>
  <c r="G932" i="5"/>
  <c r="G1075" i="5"/>
  <c r="G925" i="5"/>
  <c r="G1088" i="5"/>
  <c r="G1194" i="5"/>
  <c r="G1193" i="5"/>
  <c r="G1149" i="5"/>
  <c r="G1148" i="5"/>
  <c r="G1150" i="5"/>
  <c r="G1151" i="5"/>
  <c r="G752" i="5"/>
  <c r="G1238" i="5"/>
  <c r="G754" i="5"/>
  <c r="G1197" i="5"/>
  <c r="G849" i="5"/>
  <c r="G1060" i="5"/>
  <c r="G533" i="5"/>
  <c r="G91" i="5"/>
  <c r="G278" i="5"/>
  <c r="G493" i="5"/>
  <c r="G497" i="5"/>
  <c r="G397" i="5"/>
  <c r="G647" i="5"/>
  <c r="G697" i="5"/>
  <c r="G1170" i="5"/>
  <c r="G782" i="5"/>
  <c r="G1037" i="5"/>
  <c r="G926" i="5"/>
  <c r="G1087" i="5"/>
  <c r="G662" i="5"/>
  <c r="G1021" i="5"/>
  <c r="G1048" i="5"/>
  <c r="G1047" i="5"/>
  <c r="G675" i="5"/>
  <c r="G1012" i="5"/>
  <c r="G858" i="5"/>
  <c r="G1071" i="5"/>
  <c r="G909" i="5"/>
  <c r="G1043" i="5"/>
  <c r="G825" i="5"/>
  <c r="G1121" i="5"/>
  <c r="G751" i="5"/>
  <c r="G1237" i="5"/>
  <c r="G953" i="5"/>
  <c r="G1098" i="5"/>
  <c r="G895" i="5"/>
  <c r="G1177" i="5"/>
  <c r="G1005" i="5"/>
  <c r="G1004" i="5"/>
  <c r="G775" i="5"/>
  <c r="G1199" i="5"/>
  <c r="G995" i="5"/>
  <c r="G1105" i="5"/>
  <c r="G1106" i="5"/>
  <c r="G867" i="5"/>
  <c r="G1064" i="5"/>
  <c r="G1201" i="5"/>
  <c r="G1200" i="5"/>
  <c r="G1202" i="5"/>
  <c r="G920" i="5"/>
  <c r="G1091" i="5"/>
  <c r="G700" i="5"/>
  <c r="G1161" i="5"/>
  <c r="G985" i="5"/>
  <c r="G1118" i="5"/>
  <c r="G1120" i="5"/>
  <c r="G1119" i="5"/>
  <c r="G919" i="5"/>
  <c r="G1079" i="5"/>
  <c r="L11" i="52"/>
  <c r="G24" i="5"/>
  <c r="G997" i="5"/>
  <c r="G998" i="5"/>
  <c r="G996" i="5"/>
  <c r="G28" i="5"/>
  <c r="G276" i="5"/>
  <c r="G311" i="5"/>
  <c r="G881" i="5"/>
  <c r="G380" i="5"/>
  <c r="G929" i="5"/>
  <c r="G347" i="5"/>
  <c r="G936" i="5"/>
  <c r="G385" i="5"/>
  <c r="G973" i="5"/>
  <c r="G974" i="5"/>
  <c r="G432" i="5"/>
  <c r="G976" i="5"/>
  <c r="G314" i="5"/>
  <c r="G933" i="5"/>
  <c r="G387" i="5"/>
  <c r="G988" i="5"/>
  <c r="G292" i="5"/>
  <c r="G899" i="5"/>
  <c r="G643" i="5"/>
  <c r="G915" i="5"/>
  <c r="G914" i="5"/>
  <c r="G400" i="5"/>
  <c r="G965" i="5"/>
  <c r="G321" i="5"/>
  <c r="G924" i="5"/>
  <c r="G377" i="5"/>
  <c r="G930" i="5"/>
  <c r="G638" i="5"/>
  <c r="G904" i="5"/>
  <c r="G903" i="5"/>
  <c r="G336" i="5"/>
  <c r="G958" i="5"/>
  <c r="G959" i="5"/>
  <c r="G437" i="5"/>
  <c r="G993" i="5"/>
  <c r="G991" i="5"/>
  <c r="G994" i="5"/>
  <c r="G992" i="5"/>
  <c r="G632" i="5"/>
  <c r="G912" i="5"/>
  <c r="G239" i="5"/>
  <c r="G900" i="5"/>
  <c r="G631" i="5"/>
  <c r="G913" i="5"/>
  <c r="G955" i="5"/>
  <c r="G956" i="5"/>
  <c r="G979" i="5"/>
  <c r="G977" i="5"/>
  <c r="G980" i="5"/>
  <c r="G978" i="5"/>
  <c r="G981" i="5"/>
  <c r="G943" i="5"/>
  <c r="G944" i="5"/>
  <c r="G414" i="5"/>
  <c r="G972" i="5"/>
  <c r="G248" i="5"/>
  <c r="G890" i="5"/>
  <c r="G308" i="5"/>
  <c r="G888" i="5"/>
  <c r="G879" i="5"/>
  <c r="G878" i="5"/>
  <c r="G427" i="5"/>
  <c r="G966" i="5"/>
  <c r="G395" i="5"/>
  <c r="G983" i="5"/>
  <c r="G984" i="5"/>
  <c r="G982" i="5"/>
  <c r="G653" i="5"/>
  <c r="G910" i="5"/>
  <c r="G388" i="5"/>
  <c r="G964" i="5"/>
  <c r="G287" i="5"/>
  <c r="G897" i="5"/>
  <c r="G363" i="5"/>
  <c r="G961" i="5"/>
  <c r="G257" i="5"/>
  <c r="G889" i="5"/>
  <c r="G289" i="5"/>
  <c r="G896" i="5"/>
  <c r="G349" i="5"/>
  <c r="G963" i="5"/>
  <c r="G332" i="5"/>
  <c r="G949" i="5"/>
  <c r="G948" i="5"/>
  <c r="G938" i="5"/>
  <c r="G939" i="5"/>
  <c r="G940" i="5"/>
  <c r="G941" i="5"/>
  <c r="G272" i="5"/>
  <c r="G885" i="5"/>
  <c r="G886" i="5"/>
  <c r="G621" i="5"/>
  <c r="G905" i="5"/>
  <c r="G629" i="5"/>
  <c r="G907" i="5"/>
  <c r="G970" i="5"/>
  <c r="G971" i="5"/>
  <c r="G315" i="5"/>
  <c r="G935" i="5"/>
  <c r="G946" i="5"/>
  <c r="G945" i="5"/>
  <c r="G441" i="5"/>
  <c r="G892" i="5"/>
  <c r="G302" i="5"/>
  <c r="G901" i="5"/>
  <c r="G875" i="5"/>
  <c r="G876" i="5"/>
  <c r="G877" i="5"/>
  <c r="G364" i="5"/>
  <c r="G960" i="5"/>
  <c r="G882" i="5"/>
  <c r="G883" i="5"/>
  <c r="G884" i="5"/>
  <c r="G990" i="5"/>
  <c r="G989" i="5"/>
  <c r="G331" i="5"/>
  <c r="G954" i="5"/>
  <c r="G366" i="5"/>
  <c r="G921" i="5"/>
  <c r="G275" i="5"/>
  <c r="G893" i="5"/>
  <c r="G373" i="5"/>
  <c r="G931" i="5"/>
  <c r="G627" i="5"/>
  <c r="G917" i="5"/>
  <c r="G438" i="5"/>
  <c r="G987" i="5"/>
  <c r="G986" i="5"/>
  <c r="G316" i="5"/>
  <c r="G942" i="5"/>
  <c r="G871" i="5"/>
  <c r="G870" i="5"/>
  <c r="G592" i="5"/>
  <c r="G868" i="5"/>
  <c r="G543" i="5"/>
  <c r="G713" i="5"/>
  <c r="G735" i="5"/>
  <c r="G736" i="5"/>
  <c r="G588" i="5"/>
  <c r="G862" i="5"/>
  <c r="G817" i="5"/>
  <c r="G468" i="5"/>
  <c r="G812" i="5"/>
  <c r="G813" i="5"/>
  <c r="G470" i="5"/>
  <c r="G807" i="5"/>
  <c r="G162" i="5"/>
  <c r="G733" i="5"/>
  <c r="G136" i="5"/>
  <c r="G758" i="5"/>
  <c r="G594" i="5"/>
  <c r="G850" i="5"/>
  <c r="G616" i="5"/>
  <c r="G857" i="5"/>
  <c r="G608" i="5"/>
  <c r="G853" i="5"/>
  <c r="G854" i="5"/>
  <c r="G147" i="5"/>
  <c r="G740" i="5"/>
  <c r="G447" i="5"/>
  <c r="G814" i="5"/>
  <c r="G56" i="5"/>
  <c r="G794" i="5"/>
  <c r="G456" i="5"/>
  <c r="G819" i="5"/>
  <c r="G472" i="5"/>
  <c r="G826" i="5"/>
  <c r="G116" i="5"/>
  <c r="G759" i="5"/>
  <c r="G760" i="5"/>
  <c r="G816" i="5"/>
  <c r="G104" i="5"/>
  <c r="G756" i="5"/>
  <c r="G556" i="5"/>
  <c r="G744" i="5"/>
  <c r="G476" i="5"/>
  <c r="G836" i="5"/>
  <c r="G815" i="5"/>
  <c r="G189" i="5"/>
  <c r="G725" i="5"/>
  <c r="G521" i="5"/>
  <c r="G839" i="5"/>
  <c r="G840" i="5"/>
  <c r="G473" i="5"/>
  <c r="G827" i="5"/>
  <c r="G585" i="5"/>
  <c r="G748" i="5"/>
  <c r="G195" i="5"/>
  <c r="G739" i="5"/>
  <c r="G738" i="5"/>
  <c r="G522" i="5"/>
  <c r="G847" i="5"/>
  <c r="G159" i="5"/>
  <c r="G719" i="5"/>
  <c r="G156" i="5"/>
  <c r="G720" i="5"/>
  <c r="G110" i="5"/>
  <c r="G755" i="5"/>
  <c r="G501" i="5"/>
  <c r="G833" i="5"/>
  <c r="G810" i="5"/>
  <c r="G811" i="5"/>
  <c r="G490" i="5"/>
  <c r="G843" i="5"/>
  <c r="G503" i="5"/>
  <c r="G844" i="5"/>
  <c r="G805" i="5"/>
  <c r="G451" i="5"/>
  <c r="G808" i="5"/>
  <c r="G465" i="5"/>
  <c r="G809" i="5"/>
  <c r="G148" i="5"/>
  <c r="G741" i="5"/>
  <c r="G568" i="5"/>
  <c r="G749" i="5"/>
  <c r="G85" i="5"/>
  <c r="G789" i="5"/>
  <c r="G788" i="5"/>
  <c r="G467" i="5"/>
  <c r="G820" i="5"/>
  <c r="G76" i="5"/>
  <c r="G790" i="5"/>
  <c r="G614" i="5"/>
  <c r="G851" i="5"/>
  <c r="G200" i="5"/>
  <c r="G743" i="5"/>
  <c r="G55" i="5"/>
  <c r="G776" i="5"/>
  <c r="G59" i="5"/>
  <c r="G803" i="5"/>
  <c r="G505" i="5"/>
  <c r="G834" i="5"/>
  <c r="G157" i="5"/>
  <c r="G737" i="5"/>
  <c r="G792" i="5"/>
  <c r="G791" i="5"/>
  <c r="G778" i="5"/>
  <c r="G779" i="5"/>
  <c r="G796" i="5"/>
  <c r="G798" i="5"/>
  <c r="G797" i="5"/>
  <c r="G726" i="5"/>
  <c r="G727" i="5"/>
  <c r="G728" i="5"/>
  <c r="G57" i="5"/>
  <c r="G786" i="5"/>
  <c r="G462" i="5"/>
  <c r="G821" i="5"/>
  <c r="G134" i="5"/>
  <c r="G765" i="5"/>
  <c r="G865" i="5"/>
  <c r="G866" i="5"/>
  <c r="G552" i="5"/>
  <c r="G714" i="5"/>
  <c r="G529" i="5"/>
  <c r="G718" i="5"/>
  <c r="G93" i="5"/>
  <c r="G785" i="5"/>
  <c r="G502" i="5"/>
  <c r="G832" i="5"/>
  <c r="G586" i="5"/>
  <c r="G746" i="5"/>
  <c r="G766" i="5"/>
  <c r="G770" i="5"/>
  <c r="G767" i="5"/>
  <c r="G771" i="5"/>
  <c r="G768" i="5"/>
  <c r="G772" i="5"/>
  <c r="G769" i="5"/>
  <c r="G135" i="5"/>
  <c r="G774" i="5"/>
  <c r="G149" i="5"/>
  <c r="G742" i="5"/>
  <c r="G804" i="5"/>
  <c r="G762" i="5"/>
  <c r="G761" i="5"/>
  <c r="G842" i="5"/>
  <c r="G841" i="5"/>
  <c r="G615" i="5"/>
  <c r="G859" i="5"/>
  <c r="G729" i="5"/>
  <c r="G730" i="5"/>
  <c r="G731" i="5"/>
  <c r="G783" i="5"/>
  <c r="G784" i="5"/>
  <c r="G500" i="5"/>
  <c r="G824" i="5"/>
  <c r="G161" i="5"/>
  <c r="G723" i="5"/>
  <c r="G593" i="5"/>
  <c r="G852" i="5"/>
  <c r="G174" i="5"/>
  <c r="G724" i="5"/>
  <c r="G167" i="5"/>
  <c r="G722" i="5"/>
  <c r="G79" i="5"/>
  <c r="G787" i="5"/>
  <c r="G87" i="5"/>
  <c r="G799" i="5"/>
  <c r="G88" i="5"/>
  <c r="G800" i="5"/>
  <c r="G801" i="5"/>
  <c r="G802" i="5"/>
  <c r="G557" i="5"/>
  <c r="G753" i="5"/>
  <c r="G596" i="5"/>
  <c r="G856" i="5"/>
  <c r="G602" i="5"/>
  <c r="G848" i="5"/>
  <c r="G477" i="5"/>
  <c r="G838" i="5"/>
  <c r="G837" i="5"/>
  <c r="G555" i="5"/>
  <c r="G745" i="5"/>
  <c r="G138" i="5"/>
  <c r="G764" i="5"/>
  <c r="G461" i="5"/>
  <c r="G806" i="5"/>
  <c r="G210" i="5"/>
  <c r="G702" i="5"/>
  <c r="G201" i="5"/>
  <c r="G685" i="5"/>
  <c r="G2" i="5"/>
  <c r="G673" i="5"/>
  <c r="G23" i="5"/>
  <c r="G661" i="5"/>
  <c r="G50" i="5"/>
  <c r="G658" i="5"/>
  <c r="G676" i="5"/>
  <c r="G677" i="5"/>
  <c r="G54" i="5"/>
  <c r="G664" i="5"/>
  <c r="G665" i="5"/>
  <c r="G207" i="5"/>
  <c r="G703" i="5"/>
  <c r="G231" i="5"/>
  <c r="G691" i="5"/>
  <c r="G218" i="5"/>
  <c r="G693" i="5"/>
  <c r="G694" i="5"/>
  <c r="G202" i="5"/>
  <c r="G686" i="5"/>
  <c r="G29" i="5"/>
  <c r="G678" i="5"/>
  <c r="G682" i="5"/>
  <c r="G683" i="5"/>
  <c r="G237" i="5"/>
  <c r="G699" i="5"/>
  <c r="G224" i="5"/>
  <c r="G701" i="5"/>
  <c r="G6" i="5"/>
  <c r="G670" i="5"/>
  <c r="G228" i="5"/>
  <c r="G687" i="5"/>
  <c r="G11" i="5"/>
  <c r="G663" i="5"/>
  <c r="G5" i="5"/>
  <c r="G671" i="5"/>
  <c r="G7" i="5"/>
  <c r="G660" i="5"/>
  <c r="G666" i="5"/>
  <c r="G667" i="5"/>
  <c r="G38" i="5"/>
  <c r="G674" i="5"/>
  <c r="G235" i="5"/>
  <c r="G695" i="5"/>
  <c r="G13" i="5"/>
  <c r="G668" i="5"/>
  <c r="G27" i="5"/>
  <c r="G681" i="5"/>
  <c r="G679" i="5"/>
  <c r="G680" i="5"/>
  <c r="G14" i="5"/>
  <c r="G669" i="5"/>
  <c r="G530" i="5"/>
  <c r="G705" i="5"/>
  <c r="G706" i="5"/>
  <c r="G708" i="5"/>
  <c r="G709" i="5"/>
  <c r="G214" i="5"/>
  <c r="G684" i="5"/>
  <c r="G15" i="5"/>
  <c r="G659" i="5"/>
  <c r="G236" i="5"/>
  <c r="G696" i="5"/>
  <c r="G25" i="5"/>
  <c r="G446" i="5"/>
  <c r="G172" i="5"/>
  <c r="G26" i="5"/>
  <c r="G346" i="5"/>
  <c r="G445" i="5"/>
  <c r="G448" i="5"/>
  <c r="G444" i="5"/>
  <c r="G595" i="5"/>
  <c r="G611" i="5"/>
  <c r="G251" i="5"/>
  <c r="G443" i="5"/>
  <c r="G173" i="5"/>
  <c r="G90" i="5"/>
  <c r="G256" i="5"/>
  <c r="G232" i="5"/>
  <c r="G216" i="5"/>
  <c r="G221" i="5"/>
  <c r="G393" i="5"/>
  <c r="G296" i="5"/>
  <c r="G536" i="5"/>
  <c r="G220" i="5"/>
  <c r="G219" i="5"/>
  <c r="G396" i="5"/>
  <c r="G209" i="5"/>
  <c r="G117" i="5"/>
  <c r="G294" i="5"/>
  <c r="G471" i="5"/>
  <c r="G293" i="5"/>
  <c r="G386" i="5"/>
  <c r="G290" i="5"/>
  <c r="G630" i="5"/>
  <c r="G488" i="5"/>
  <c r="G98" i="5"/>
  <c r="G255" i="5"/>
  <c r="G215" i="5"/>
  <c r="G217" i="5"/>
  <c r="G426" i="5"/>
  <c r="G164" i="5"/>
  <c r="G389" i="5"/>
  <c r="G652" i="5"/>
  <c r="G223" i="5"/>
  <c r="G390" i="5"/>
  <c r="G53" i="5"/>
  <c r="G654" i="5"/>
  <c r="G226" i="5"/>
  <c r="G96" i="5"/>
  <c r="G297" i="5"/>
  <c r="G238" i="5"/>
  <c r="G225" i="5"/>
  <c r="G559" i="5"/>
  <c r="G622" i="5"/>
  <c r="G274" i="5"/>
  <c r="G365" i="5"/>
  <c r="G243" i="5"/>
  <c r="G301" i="5"/>
  <c r="G368" i="5"/>
  <c r="G337" i="5"/>
  <c r="G537" i="5"/>
  <c r="G288" i="5"/>
  <c r="G58" i="5"/>
  <c r="G527" i="5"/>
  <c r="G97" i="5"/>
  <c r="G392" i="5"/>
  <c r="G52" i="5"/>
  <c r="G206" i="5"/>
  <c r="G33" i="5"/>
  <c r="G650" i="5"/>
  <c r="G655" i="5"/>
  <c r="G362" i="5"/>
  <c r="G94" i="5"/>
  <c r="G84" i="5"/>
  <c r="G367" i="5"/>
  <c r="G95" i="5"/>
  <c r="G394" i="5"/>
  <c r="G484" i="5"/>
  <c r="G457" i="5"/>
  <c r="G51" i="5"/>
  <c r="G208" i="5"/>
  <c r="G651" i="5"/>
  <c r="G406" i="5"/>
  <c r="G408" i="5"/>
  <c r="G412" i="5"/>
  <c r="G401" i="5"/>
  <c r="G191" i="5"/>
  <c r="G192" i="5"/>
  <c r="G300" i="5"/>
  <c r="G519" i="5"/>
  <c r="G250" i="5"/>
  <c r="G154" i="5"/>
  <c r="G254" i="5"/>
  <c r="G299" i="5"/>
  <c r="G49" i="5"/>
  <c r="G108" i="5"/>
  <c r="G483" i="5"/>
  <c r="G324" i="5"/>
  <c r="G137" i="5"/>
  <c r="G304" i="5"/>
  <c r="G106" i="5"/>
  <c r="G249" i="5"/>
  <c r="G303" i="5"/>
  <c r="G252" i="5"/>
  <c r="G113" i="5"/>
  <c r="G436" i="5"/>
  <c r="G637" i="5"/>
  <c r="G298" i="5"/>
  <c r="G466" i="5"/>
  <c r="G244" i="5"/>
  <c r="G391" i="5"/>
  <c r="G550" i="5"/>
  <c r="G551" i="5"/>
  <c r="G547" i="5"/>
  <c r="G549" i="5"/>
  <c r="G548" i="5"/>
  <c r="G351" i="5"/>
  <c r="G429" i="5"/>
  <c r="G623" i="5"/>
  <c r="G338" i="5"/>
  <c r="G430" i="5"/>
  <c r="G633" i="5"/>
  <c r="G75" i="5"/>
  <c r="G32" i="5"/>
  <c r="G103" i="5"/>
  <c r="G158" i="5"/>
  <c r="G375" i="5"/>
  <c r="G624" i="5"/>
  <c r="G153" i="5"/>
  <c r="G109" i="5"/>
  <c r="G435" i="5"/>
  <c r="G635" i="5"/>
  <c r="G350" i="5"/>
  <c r="G245" i="5"/>
  <c r="G307" i="5"/>
  <c r="G482" i="5"/>
  <c r="G516" i="5"/>
  <c r="G640" i="5"/>
  <c r="G402" i="5"/>
  <c r="G160" i="5"/>
  <c r="G152" i="5"/>
  <c r="G114" i="5"/>
  <c r="G246" i="5"/>
  <c r="G247" i="5"/>
  <c r="G520" i="5"/>
  <c r="G151" i="5"/>
  <c r="G111" i="5"/>
  <c r="G112" i="5"/>
  <c r="G431" i="5"/>
  <c r="G636" i="5"/>
  <c r="G169" i="5"/>
  <c r="G518" i="5"/>
  <c r="G612" i="5"/>
  <c r="G644" i="5"/>
  <c r="G382" i="5"/>
  <c r="G126" i="5"/>
  <c r="G127" i="5"/>
  <c r="G583" i="5"/>
  <c r="G584" i="5"/>
  <c r="G102" i="5"/>
  <c r="G100" i="5"/>
  <c r="G554" i="5"/>
  <c r="G553" i="5"/>
  <c r="G143" i="5"/>
  <c r="G145" i="5"/>
  <c r="G146" i="5"/>
  <c r="G193" i="5"/>
  <c r="G194" i="5"/>
  <c r="G4" i="5"/>
  <c r="G3" i="5"/>
  <c r="G378" i="5"/>
  <c r="G379" i="5"/>
  <c r="G528" i="5"/>
  <c r="G607" i="5"/>
  <c r="G89" i="5"/>
  <c r="G309" i="5"/>
  <c r="G641" i="5"/>
  <c r="G31" i="5"/>
  <c r="G374" i="5"/>
  <c r="G348" i="5"/>
  <c r="G514" i="5"/>
  <c r="G83" i="5"/>
  <c r="G78" i="5"/>
  <c r="G613" i="5"/>
  <c r="G306" i="5"/>
  <c r="G645" i="5"/>
  <c r="G105" i="5"/>
  <c r="G322" i="5"/>
  <c r="G155" i="5"/>
  <c r="G634" i="5"/>
  <c r="G609" i="5"/>
  <c r="G86" i="5"/>
  <c r="G517" i="5"/>
  <c r="G539" i="5"/>
  <c r="G74" i="5"/>
  <c r="G77" i="5"/>
  <c r="G642" i="5"/>
  <c r="G646" i="5"/>
  <c r="G34" i="5"/>
  <c r="G323" i="5"/>
  <c r="G376" i="5"/>
  <c r="G610" i="5"/>
  <c r="G190" i="5"/>
  <c r="G639" i="5"/>
  <c r="G30" i="5"/>
  <c r="G285" i="5"/>
  <c r="G286" i="5"/>
  <c r="G605" i="5"/>
  <c r="G606" i="5"/>
  <c r="G186" i="5"/>
  <c r="G188" i="5"/>
  <c r="G187" i="5"/>
  <c r="G230" i="5"/>
  <c r="G229" i="5"/>
  <c r="G171" i="5"/>
  <c r="G170" i="5"/>
  <c r="G340" i="5"/>
  <c r="G345" i="5"/>
  <c r="G344" i="5"/>
  <c r="G619" i="5"/>
  <c r="G618" i="5"/>
  <c r="G617" i="5"/>
  <c r="G620" i="5"/>
  <c r="G563" i="5"/>
  <c r="G562" i="5"/>
  <c r="G560" i="5"/>
  <c r="G71" i="5"/>
  <c r="G70" i="5"/>
  <c r="G17" i="5"/>
  <c r="G16" i="5"/>
  <c r="G35" i="5"/>
  <c r="G36" i="5"/>
  <c r="G41" i="5"/>
  <c r="G44" i="5"/>
  <c r="G47" i="5"/>
  <c r="G48" i="5"/>
  <c r="G42" i="5"/>
  <c r="G46" i="5"/>
  <c r="G545" i="5"/>
  <c r="G544" i="5"/>
  <c r="G546" i="5"/>
  <c r="G12" i="5"/>
  <c r="G10" i="5"/>
  <c r="G8" i="5"/>
  <c r="G140" i="5"/>
  <c r="G141" i="5"/>
  <c r="G142" i="5"/>
  <c r="G481" i="5"/>
  <c r="G479" i="5"/>
  <c r="G480" i="5"/>
  <c r="G478" i="5"/>
  <c r="G184" i="5"/>
  <c r="G183" i="5"/>
  <c r="G181" i="5"/>
  <c r="G185" i="5"/>
  <c r="G211" i="5"/>
  <c r="G213" i="5"/>
  <c r="G454" i="5"/>
  <c r="G455" i="5"/>
  <c r="G80" i="5"/>
  <c r="G81" i="5"/>
  <c r="G370" i="5"/>
  <c r="G371" i="5"/>
  <c r="G372" i="5"/>
  <c r="G20" i="5"/>
  <c r="G21" i="5"/>
  <c r="G22" i="5"/>
  <c r="G18" i="5"/>
  <c r="G569" i="5"/>
  <c r="G570" i="5"/>
  <c r="G197" i="5"/>
  <c r="G199" i="5"/>
  <c r="G198" i="5"/>
  <c r="G464" i="5"/>
  <c r="G463" i="5"/>
  <c r="G361" i="5"/>
  <c r="G359" i="5"/>
  <c r="G360" i="5"/>
  <c r="G356" i="5"/>
  <c r="G357" i="5"/>
  <c r="G353" i="5"/>
  <c r="G354" i="5"/>
  <c r="G355" i="5"/>
  <c r="G358" i="5"/>
  <c r="G176" i="5"/>
  <c r="G295" i="5"/>
  <c r="G291" i="5"/>
  <c r="G39" i="5"/>
  <c r="G166" i="5"/>
  <c r="G144" i="5"/>
  <c r="G273" i="5"/>
  <c r="G333" i="5"/>
  <c r="G582" i="5"/>
  <c r="G99" i="5"/>
  <c r="G449" i="5"/>
  <c r="G450" i="5"/>
  <c r="G409" i="5"/>
  <c r="G407" i="5"/>
  <c r="G177" i="5"/>
  <c r="G175" i="5"/>
  <c r="G37" i="5"/>
  <c r="G178" i="5"/>
  <c r="G542" i="5"/>
  <c r="G541" i="5"/>
  <c r="G72" i="5"/>
  <c r="G68" i="5"/>
  <c r="G312" i="5"/>
  <c r="G313" i="5"/>
  <c r="G341" i="5"/>
  <c r="G339" i="5"/>
  <c r="G234" i="5"/>
  <c r="G233" i="5"/>
  <c r="G45" i="5"/>
  <c r="G43" i="5"/>
  <c r="G335" i="5"/>
  <c r="G334" i="5"/>
  <c r="G320" i="5"/>
  <c r="G318" i="5"/>
  <c r="G319" i="5"/>
  <c r="G626" i="5"/>
  <c r="G625" i="5"/>
  <c r="G65" i="5"/>
  <c r="G61" i="5"/>
  <c r="G62" i="5"/>
  <c r="G63" i="5"/>
  <c r="G66" i="5"/>
  <c r="G64" i="5"/>
  <c r="G60" i="5"/>
  <c r="G511" i="5"/>
  <c r="G510" i="5"/>
  <c r="G524" i="5"/>
  <c r="G523" i="5"/>
  <c r="G525" i="5"/>
  <c r="G567" i="5"/>
  <c r="G566" i="5"/>
  <c r="G565" i="5"/>
  <c r="G564" i="5"/>
  <c r="G284" i="5"/>
  <c r="G283" i="5"/>
  <c r="G282" i="5"/>
  <c r="G417" i="5"/>
  <c r="G415" i="5"/>
  <c r="G418" i="5"/>
  <c r="G416" i="5"/>
  <c r="G419" i="5"/>
  <c r="G420" i="5"/>
  <c r="G604" i="5"/>
  <c r="G603" i="5"/>
  <c r="G9" i="5"/>
  <c r="G540" i="5"/>
  <c r="G69" i="5"/>
  <c r="G73" i="5"/>
  <c r="G310" i="5"/>
  <c r="G561" i="5"/>
  <c r="G196" i="5"/>
  <c r="G212" i="5"/>
  <c r="G19" i="5"/>
  <c r="G139" i="5"/>
  <c r="G82" i="5"/>
  <c r="G342" i="5"/>
  <c r="G581" i="5"/>
  <c r="G369" i="5"/>
  <c r="G182" i="5"/>
  <c r="G180" i="5"/>
  <c r="G101" i="5"/>
  <c r="G403" i="5"/>
  <c r="G405" i="5"/>
  <c r="G404" i="5"/>
  <c r="G67" i="5"/>
  <c r="G343" i="5"/>
  <c r="G411" i="5"/>
  <c r="G410" i="5"/>
  <c r="D26" i="53" l="1"/>
  <c r="D17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<sst xmlns="http://schemas.openxmlformats.org/spreadsheetml/2006/main" count="13852" uniqueCount="2116">
  <si>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</si>
  <si>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</si>
  <si>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</si>
  <si>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</si>
  <si>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</si>
  <si>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</si>
  <si>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</si>
  <si>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</si>
  <si>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</si>
  <si>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</si>
  <si>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</si>
  <si>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</si>
  <si>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</si>
  <si>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</si>
  <si>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</si>
  <si>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</si>
  <si>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</si>
  <si>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</si>
  <si>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</si>
  <si>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</si>
  <si>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</si>
  <si>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</si>
  <si>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</si>
  <si>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</si>
  <si>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</si>
  <si>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</si>
  <si>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</si>
  <si>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</si>
  <si>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</si>
  <si>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</si>
  <si>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</si>
  <si>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</si>
  <si>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</si>
  <si>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</si>
  <si>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</si>
  <si>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</si>
  <si>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</si>
  <si>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</si>
  <si>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</si>
  <si>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</si>
  <si>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</si>
  <si>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</si>
  <si>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</si>
  <si>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</si>
  <si>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</si>
  <si>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</si>
  <si>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</si>
  <si>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</si>
  <si>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</si>
  <si>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</si>
  <si>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</si>
  <si>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</si>
  <si>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</si>
  <si>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</si>
  <si>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</si>
  <si>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</si>
  <si>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</si>
  <si>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</si>
  <si>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</si>
  <si>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</si>
  <si>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</si>
  <si>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</si>
  <si>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</si>
  <si>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</si>
  <si>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</si>
  <si>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</si>
  <si>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</si>
  <si>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</si>
  <si>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</si>
  <si>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</si>
  <si>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</si>
  <si>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</si>
  <si>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</si>
  <si>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</si>
  <si>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</si>
  <si>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</si>
  <si>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</si>
  <si>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</si>
  <si>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</si>
  <si>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</si>
  <si>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</si>
  <si>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</si>
  <si>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</si>
  <si>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Zeelie</t>
  </si>
  <si>
    <t>Hennie</t>
  </si>
  <si>
    <t>Roets</t>
  </si>
  <si>
    <t>Attie</t>
  </si>
  <si>
    <t>Von Bosch</t>
  </si>
  <si>
    <t>Lukas</t>
  </si>
  <si>
    <t>Malan</t>
  </si>
  <si>
    <t>Shaun</t>
  </si>
  <si>
    <t>Bothma</t>
  </si>
  <si>
    <t>Francois</t>
  </si>
  <si>
    <t>Horn</t>
  </si>
  <si>
    <t>Dagh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</si>
  <si>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</si>
  <si>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</si>
  <si>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</si>
  <si>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</si>
  <si>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</si>
  <si>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</si>
  <si>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</si>
  <si>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</si>
  <si>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</si>
  <si>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</si>
  <si>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</si>
  <si>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</si>
  <si>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</si>
  <si>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</si>
  <si>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</si>
  <si>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</si>
  <si>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</si>
  <si>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</si>
  <si>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</si>
  <si>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</si>
  <si>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</si>
  <si>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</si>
  <si>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</si>
  <si>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</si>
  <si>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</si>
  <si>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</si>
  <si>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Anthony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</si>
  <si>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</si>
  <si>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</si>
  <si>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</si>
  <si>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</si>
  <si>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</si>
  <si>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</si>
  <si>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</si>
  <si>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</si>
  <si>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</si>
  <si>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Barend</t>
  </si>
  <si>
    <t>Booysen</t>
  </si>
  <si>
    <t>Tristan</t>
  </si>
  <si>
    <t>Przybylski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</si>
  <si>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</si>
  <si>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</si>
  <si>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</si>
  <si>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</si>
  <si>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</si>
  <si>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</si>
  <si>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</si>
  <si>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</si>
  <si>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</si>
  <si>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</si>
  <si>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</si>
  <si>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</si>
  <si>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</si>
  <si>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</si>
  <si>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</si>
  <si>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</si>
  <si>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</si>
  <si>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</si>
  <si>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</si>
  <si>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</si>
  <si>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</si>
  <si>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</si>
  <si>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</si>
  <si>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</si>
  <si>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</si>
  <si>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</si>
  <si>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van Zyl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</si>
  <si>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</si>
  <si>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</si>
  <si>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</si>
  <si>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</si>
  <si>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</si>
  <si>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</si>
  <si>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</si>
  <si>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</si>
  <si>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</si>
  <si>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</si>
  <si>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</si>
  <si>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</si>
  <si>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</si>
  <si>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</si>
  <si>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</si>
  <si>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</si>
  <si>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</si>
  <si>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</si>
  <si>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</si>
  <si>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</si>
  <si>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</si>
  <si>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</si>
  <si>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</si>
  <si>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</si>
  <si>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</si>
  <si>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</si>
  <si>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</si>
  <si>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</si>
  <si>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</si>
  <si>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</si>
  <si>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</si>
  <si>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</si>
  <si>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</si>
  <si>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</si>
  <si>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</si>
  <si>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</si>
  <si>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</si>
  <si>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</si>
  <si>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</si>
  <si>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</si>
  <si>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</si>
  <si>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</si>
  <si>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</si>
  <si>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</si>
  <si>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</si>
  <si>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</si>
  <si>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</si>
  <si>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</si>
  <si>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</si>
  <si>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JP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</si>
  <si>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</si>
  <si>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</si>
  <si>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</si>
  <si>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</si>
  <si>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</si>
  <si>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</si>
  <si>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</si>
  <si>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</si>
  <si>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</si>
  <si>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</si>
  <si>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Godfied</t>
  </si>
  <si>
    <t>Richter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</si>
  <si>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</si>
  <si>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</si>
  <si>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</si>
  <si>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</si>
  <si>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</si>
  <si>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</si>
  <si>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</si>
  <si>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</si>
  <si>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</si>
  <si>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</si>
  <si>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</si>
  <si>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</si>
  <si>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</si>
  <si>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</si>
  <si>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</si>
  <si>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</si>
  <si>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</si>
  <si>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</si>
  <si>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</si>
  <si>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</si>
  <si>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</si>
  <si>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</si>
  <si>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</si>
  <si>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</si>
  <si>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Calitz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</si>
  <si>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</si>
  <si>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</si>
  <si>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</si>
  <si>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</si>
  <si>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</si>
  <si>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</si>
  <si>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</si>
  <si>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</si>
  <si>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</si>
  <si>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</si>
  <si>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</si>
  <si>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</si>
  <si>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</si>
  <si>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</si>
  <si>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</si>
  <si>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</si>
  <si>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</si>
  <si>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Sinclair</t>
  </si>
  <si>
    <t>Gino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</si>
  <si>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</si>
  <si>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</si>
  <si>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</si>
  <si>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</si>
  <si>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</si>
  <si>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</si>
  <si>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</si>
  <si>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</si>
  <si>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Conraad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</si>
  <si>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</si>
  <si>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</si>
  <si>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</si>
  <si>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</si>
  <si>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</si>
  <si>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</si>
  <si>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</si>
  <si>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</si>
  <si>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</si>
  <si>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</si>
  <si>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</si>
  <si>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</si>
  <si>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</si>
  <si>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</si>
  <si>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</si>
  <si>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</si>
  <si>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</si>
  <si>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</si>
  <si>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</si>
  <si>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</si>
  <si>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</si>
  <si>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</si>
  <si>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</si>
  <si>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</si>
  <si>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</si>
  <si>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</si>
  <si>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</si>
  <si>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</si>
  <si>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</si>
  <si>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</si>
  <si>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</si>
  <si>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</si>
  <si>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</si>
  <si>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</si>
  <si>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</si>
  <si>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</si>
  <si>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</si>
  <si>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</si>
  <si>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</si>
  <si>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</si>
  <si>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</si>
  <si>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</si>
  <si>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</si>
  <si>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</si>
  <si>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</si>
  <si>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</si>
  <si>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</si>
  <si>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</si>
  <si>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</si>
  <si>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</si>
  <si>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Koorts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</si>
  <si>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</si>
  <si>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</si>
  <si>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</si>
  <si>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</si>
  <si>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</si>
  <si>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</si>
  <si>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</si>
  <si>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</si>
  <si>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</si>
  <si>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</si>
  <si>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</si>
  <si>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</si>
  <si>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</si>
  <si>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</si>
  <si>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</si>
  <si>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</si>
  <si>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</si>
  <si>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</si>
  <si>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</si>
  <si>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</si>
  <si>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</si>
  <si>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</si>
  <si>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</si>
  <si>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Rudolf</t>
  </si>
  <si>
    <t>Derks</t>
  </si>
  <si>
    <t>Heath</t>
  </si>
  <si>
    <t>Muller</t>
  </si>
  <si>
    <t>Denys</t>
  </si>
  <si>
    <t>Opperman</t>
  </si>
  <si>
    <t>van Riet</t>
  </si>
  <si>
    <t>Christopher</t>
  </si>
  <si>
    <t>Adre</t>
  </si>
  <si>
    <t>Swanepoel</t>
  </si>
  <si>
    <t>Hansen</t>
  </si>
  <si>
    <t>Adriaan</t>
  </si>
  <si>
    <t>Tian</t>
  </si>
  <si>
    <t>Gert</t>
  </si>
  <si>
    <t>Beneke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</si>
  <si>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</si>
  <si>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</si>
  <si>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</si>
  <si>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</si>
  <si>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</si>
  <si>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</si>
  <si>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</si>
  <si>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</si>
  <si>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</si>
  <si>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</si>
  <si>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</si>
  <si>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</si>
  <si>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</si>
  <si>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</si>
  <si>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</si>
  <si>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</si>
  <si>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</si>
  <si>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</si>
  <si>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</si>
  <si>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</si>
  <si>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</si>
  <si>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</si>
  <si>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</si>
  <si>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</si>
  <si>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</si>
  <si>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</si>
  <si>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</si>
  <si>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Cornelis</t>
  </si>
  <si>
    <t>Beuke</t>
  </si>
  <si>
    <t>John D</t>
  </si>
  <si>
    <t>Symington</t>
  </si>
  <si>
    <t>Jansen v Rensburg</t>
  </si>
  <si>
    <t>Jacques</t>
  </si>
  <si>
    <t>Barnard</t>
  </si>
  <si>
    <t>Melischa</t>
  </si>
  <si>
    <t>Thom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</si>
  <si>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</si>
  <si>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</si>
  <si>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</si>
  <si>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</si>
  <si>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</si>
  <si>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</si>
  <si>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</si>
  <si>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</si>
  <si>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</si>
  <si>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</si>
  <si>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</si>
  <si>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</si>
  <si>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Dennis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</si>
  <si>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</si>
  <si>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</si>
  <si>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</si>
  <si>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</si>
  <si>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</si>
  <si>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</si>
  <si>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</si>
  <si>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</si>
  <si>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</si>
  <si>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</si>
  <si>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</si>
  <si>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</si>
  <si>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</si>
  <si>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</si>
  <si>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</si>
  <si>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</si>
  <si>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</si>
  <si>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</si>
  <si>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</si>
  <si>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</si>
  <si>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</si>
  <si>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</si>
  <si>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</si>
  <si>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</si>
  <si>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</si>
  <si>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</si>
  <si>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</si>
  <si>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Mias</t>
  </si>
  <si>
    <t>Bernard</t>
  </si>
  <si>
    <t>Sarah</t>
  </si>
  <si>
    <t>George</t>
  </si>
  <si>
    <t>Yvonne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</si>
  <si>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</si>
  <si>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</si>
  <si>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</si>
  <si>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</si>
  <si>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</si>
  <si>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</si>
  <si>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</si>
  <si>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</si>
  <si>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</si>
  <si>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</si>
  <si>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Fielies</t>
  </si>
  <si>
    <t>Freddie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</si>
  <si>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</si>
  <si>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</si>
  <si>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</si>
  <si>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</si>
  <si>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</si>
  <si>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</si>
  <si>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</si>
  <si>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</si>
  <si>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</si>
  <si>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</si>
  <si>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</si>
  <si>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</si>
  <si>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</si>
  <si>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</si>
  <si>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</si>
  <si>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</si>
  <si>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</si>
  <si>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</si>
  <si>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</si>
  <si>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</si>
  <si>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</si>
  <si>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</si>
  <si>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</si>
  <si>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</si>
  <si>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</si>
  <si>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</si>
  <si>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</si>
  <si>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</si>
  <si>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</si>
  <si>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</si>
  <si>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</si>
  <si>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</si>
  <si>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</si>
  <si>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</si>
  <si>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</si>
  <si>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</si>
  <si>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</si>
  <si>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Sharon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</si>
  <si>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</si>
  <si>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</si>
  <si>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</si>
  <si>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</si>
  <si>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</si>
  <si>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</si>
  <si>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</si>
  <si>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</si>
  <si>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Salome</t>
  </si>
  <si>
    <t>Carlien</t>
  </si>
  <si>
    <t>Melanie</t>
  </si>
  <si>
    <t>Vickey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</si>
  <si>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</si>
  <si>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</si>
  <si>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</si>
  <si>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</si>
  <si>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</si>
  <si>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</si>
  <si>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</si>
  <si>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</si>
  <si>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</si>
  <si>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</si>
  <si>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</si>
  <si>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</si>
  <si>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</si>
  <si>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</si>
  <si>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</si>
  <si>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</si>
  <si>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</si>
  <si>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</si>
  <si>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</si>
  <si>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</si>
  <si>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</si>
  <si>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</si>
  <si>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</si>
  <si>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</si>
  <si>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</si>
  <si>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</si>
  <si>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</si>
  <si>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</si>
  <si>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</si>
  <si>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</si>
  <si>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</si>
  <si>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</si>
  <si>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</si>
  <si>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</si>
  <si>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</si>
  <si>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</si>
  <si>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</si>
  <si>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</si>
  <si>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</si>
  <si>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</si>
  <si>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</si>
  <si>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</si>
  <si>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</si>
  <si>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</si>
  <si>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</si>
  <si>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</si>
  <si>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</si>
  <si>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</si>
  <si>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</si>
  <si>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</si>
  <si>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</si>
  <si>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</si>
  <si>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</si>
  <si>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</si>
  <si>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</si>
  <si>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</si>
  <si>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</si>
  <si>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</si>
  <si>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</si>
  <si>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</si>
  <si>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</si>
  <si>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</si>
  <si>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</si>
  <si>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</si>
  <si>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</si>
  <si>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</si>
  <si>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</si>
  <si>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</si>
  <si>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</si>
  <si>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</si>
  <si>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</si>
  <si>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</si>
  <si>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</si>
  <si>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</si>
  <si>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</si>
  <si>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</si>
  <si>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</si>
  <si>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</si>
  <si>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</si>
  <si>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</si>
  <si>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</si>
  <si>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</si>
  <si>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</si>
  <si>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</si>
  <si>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</si>
  <si>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</si>
  <si>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</si>
  <si>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</si>
  <si>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</si>
  <si>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</si>
  <si>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</si>
  <si>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</si>
  <si>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</si>
  <si>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</si>
  <si>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</si>
  <si>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</si>
  <si>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</si>
  <si>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</si>
  <si>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</si>
  <si>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</si>
  <si>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</si>
  <si>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</si>
  <si>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</si>
  <si>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</si>
  <si>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</si>
  <si>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</si>
  <si>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</si>
  <si>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</si>
  <si>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</si>
  <si>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</si>
  <si>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</si>
  <si>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</si>
  <si>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</si>
  <si>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</si>
  <si>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</si>
  <si>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</si>
  <si>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</si>
  <si>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</si>
  <si>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</si>
  <si>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</si>
  <si>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</si>
  <si>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</si>
  <si>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</si>
  <si>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</si>
  <si>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</si>
  <si>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</si>
  <si>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</si>
  <si>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</si>
  <si>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</si>
  <si>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</si>
  <si>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</si>
  <si>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</si>
  <si>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</si>
  <si>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</si>
  <si>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</si>
  <si>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</si>
  <si>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</si>
  <si>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</si>
  <si>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</si>
  <si>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</si>
  <si>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</si>
  <si>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</si>
  <si>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</si>
  <si>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</si>
  <si>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</si>
  <si>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</si>
  <si>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</si>
  <si>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</si>
  <si>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</si>
  <si>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</si>
  <si>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</si>
  <si>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</si>
  <si>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</si>
  <si>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</si>
  <si>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</si>
  <si>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</si>
  <si>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</si>
  <si>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</si>
  <si>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</si>
  <si>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</si>
  <si>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</si>
  <si>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</si>
  <si>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</si>
  <si>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</si>
  <si>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</si>
  <si>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</si>
  <si>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</si>
  <si>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</si>
  <si>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</si>
  <si>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</si>
  <si>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</si>
  <si>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</si>
  <si>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</si>
  <si>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</si>
  <si>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</si>
  <si>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</si>
  <si>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</si>
  <si>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</si>
  <si>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</si>
  <si>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</si>
  <si>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</si>
  <si>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</si>
  <si>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</si>
  <si>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</si>
  <si>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</si>
  <si>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</si>
  <si>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</si>
  <si>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</si>
  <si>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</si>
  <si>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</si>
  <si>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</si>
  <si>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</si>
  <si>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</si>
  <si>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</si>
  <si>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</si>
  <si>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</si>
  <si>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</si>
  <si>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</si>
  <si>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</si>
  <si>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</si>
  <si>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</si>
  <si>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</si>
  <si>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</si>
  <si>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</si>
  <si>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</si>
  <si>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</si>
  <si>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</si>
  <si>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</si>
  <si>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</si>
  <si>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</si>
  <si>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</si>
  <si>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</si>
  <si>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</si>
  <si>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</si>
  <si>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</si>
  <si>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</si>
  <si>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</si>
  <si>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</si>
  <si>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</si>
  <si>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</si>
  <si>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</si>
  <si>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</si>
  <si>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</si>
  <si>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</si>
  <si>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</si>
  <si>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</si>
  <si>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</si>
  <si>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</si>
  <si>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</si>
  <si>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</si>
  <si>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</si>
  <si>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</si>
  <si>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</si>
  <si>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</si>
  <si>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</si>
  <si>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</si>
  <si>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</si>
  <si>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</si>
  <si>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</si>
  <si>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</si>
  <si>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</si>
  <si>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</si>
  <si>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</si>
  <si>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</si>
  <si>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</si>
  <si>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</si>
  <si>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</si>
  <si>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</si>
  <si>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</si>
  <si>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</si>
  <si>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</si>
  <si>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</si>
  <si>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</si>
  <si>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</si>
  <si>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</si>
  <si>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</si>
  <si>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</si>
  <si>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</si>
  <si>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</si>
  <si>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</si>
  <si>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</si>
  <si>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</si>
  <si>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</si>
  <si>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</si>
  <si>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</si>
  <si>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</si>
  <si>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</si>
  <si>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</si>
  <si>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</si>
  <si>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</si>
  <si>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</si>
  <si>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</si>
  <si>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</si>
  <si>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</si>
  <si>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</si>
  <si>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</si>
  <si>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</si>
  <si>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</si>
  <si>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</si>
  <si>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</si>
  <si>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</si>
  <si>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</si>
  <si>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</si>
  <si>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</si>
  <si>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</si>
  <si>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</si>
  <si>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</si>
  <si>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</si>
  <si>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</si>
  <si>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</si>
  <si>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</si>
  <si>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</si>
  <si>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</si>
  <si>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</si>
  <si>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</si>
  <si>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</si>
  <si>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</si>
  <si>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</si>
  <si>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</si>
  <si>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</si>
  <si>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</si>
  <si>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</si>
  <si>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</si>
  <si>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</si>
  <si>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</si>
  <si>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</si>
  <si>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</si>
  <si>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</si>
  <si>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</si>
  <si>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</si>
  <si>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</si>
  <si>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</si>
  <si>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</si>
  <si>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</si>
  <si>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</si>
  <si>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</si>
  <si>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</si>
  <si>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</si>
  <si>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</si>
  <si>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</si>
  <si>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</si>
  <si>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</si>
  <si>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</si>
  <si>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</si>
  <si>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</si>
  <si>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</si>
  <si>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</si>
  <si>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</si>
  <si>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</si>
  <si>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</si>
  <si>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</si>
  <si>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</si>
  <si>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</si>
  <si>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</si>
  <si>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</si>
  <si>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</si>
  <si>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</si>
  <si>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</si>
  <si>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</si>
  <si>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</si>
  <si>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</si>
  <si>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</si>
  <si>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</si>
  <si>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</si>
  <si>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</si>
  <si>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</si>
  <si>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</si>
  <si>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</si>
  <si>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</si>
  <si>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</si>
  <si>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</si>
  <si>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</si>
  <si>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</si>
  <si>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</si>
  <si>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</si>
  <si>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</si>
  <si>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</si>
  <si>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</si>
  <si>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</si>
  <si>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</si>
  <si>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</si>
  <si>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</si>
  <si>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</si>
  <si>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</si>
  <si>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</si>
  <si>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</si>
  <si>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</si>
  <si>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</si>
  <si>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</si>
  <si>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</si>
  <si>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</si>
  <si>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</si>
  <si>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</si>
  <si>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</si>
  <si>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</si>
  <si>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</si>
  <si>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</si>
  <si>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</si>
  <si>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</si>
  <si>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</si>
  <si>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</si>
  <si>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</si>
  <si>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</si>
  <si>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</si>
  <si>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</si>
  <si>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</si>
  <si>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</si>
  <si>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</si>
  <si>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</si>
  <si>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</si>
  <si>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</si>
  <si>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</si>
  <si>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</si>
  <si>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</si>
  <si>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</si>
  <si>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</si>
  <si>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</si>
  <si>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</si>
  <si>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</si>
  <si>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</si>
  <si>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</si>
  <si>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</si>
  <si>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</si>
  <si>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</si>
  <si>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</si>
  <si>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</si>
  <si>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</si>
  <si>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</si>
  <si>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</si>
  <si>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</si>
  <si>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</si>
  <si>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</si>
  <si>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</si>
  <si>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</si>
  <si>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</si>
  <si>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</si>
  <si>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</si>
  <si>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</si>
  <si>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</si>
  <si>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</si>
  <si>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</si>
  <si>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</si>
  <si>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</si>
  <si>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</si>
  <si>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</si>
  <si>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</si>
  <si>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</si>
  <si>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</si>
  <si>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</si>
  <si>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</si>
  <si>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</si>
  <si>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</si>
  <si>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</si>
  <si>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</si>
  <si>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</si>
  <si>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</si>
  <si>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</si>
  <si>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</si>
  <si>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</si>
  <si>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</si>
  <si>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</si>
  <si>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</si>
  <si>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</si>
  <si>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</si>
  <si>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</si>
  <si>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</si>
  <si>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</si>
  <si>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</si>
  <si>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</si>
  <si>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</si>
  <si>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</si>
  <si>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</si>
  <si>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</si>
  <si>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</si>
  <si>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</si>
  <si>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</si>
  <si>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</si>
  <si>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</si>
  <si>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</si>
  <si>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</si>
  <si>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</si>
  <si>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</si>
  <si>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</si>
  <si>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</si>
  <si>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</si>
  <si>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</si>
  <si>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</si>
  <si>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</si>
  <si>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</si>
  <si>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</si>
  <si>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</si>
  <si>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</si>
  <si>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</si>
  <si>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</si>
  <si>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</si>
  <si>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</si>
  <si>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</si>
  <si>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</si>
  <si>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</si>
  <si>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</si>
  <si>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</si>
  <si>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</si>
  <si>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</si>
  <si>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</si>
  <si>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</si>
  <si>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</si>
  <si>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</si>
  <si>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</si>
  <si>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</si>
  <si>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</si>
  <si>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</si>
  <si>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</si>
  <si>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</si>
  <si>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</si>
  <si>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</si>
  <si>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</si>
  <si>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</si>
  <si>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</si>
  <si>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</si>
  <si>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</si>
  <si>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</si>
  <si>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</si>
  <si>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</si>
  <si>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</si>
  <si>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</si>
  <si>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</si>
  <si>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</si>
  <si>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</si>
  <si>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</si>
  <si>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</si>
  <si>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</si>
  <si>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</si>
  <si>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</si>
  <si>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</si>
  <si>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</si>
  <si>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</si>
  <si>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</si>
  <si>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</si>
  <si>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</si>
  <si>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</si>
  <si>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</si>
  <si>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</si>
  <si>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</si>
  <si>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</si>
  <si>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Tommie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</si>
  <si>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</si>
  <si>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</si>
  <si>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</si>
  <si>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</si>
  <si>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</si>
  <si>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</si>
  <si>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</si>
  <si>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</si>
  <si>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</si>
  <si>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</si>
  <si>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</si>
  <si>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</si>
  <si>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</si>
  <si>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</si>
  <si>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</si>
  <si>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</si>
  <si>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</si>
  <si>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</si>
  <si>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</si>
  <si>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</si>
  <si>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</si>
  <si>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</si>
  <si>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</si>
  <si>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</si>
  <si>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</si>
  <si>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</si>
  <si>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</si>
  <si>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</si>
  <si>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</si>
  <si>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</si>
  <si>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</si>
  <si>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</si>
  <si>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</si>
  <si>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</si>
  <si>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</si>
  <si>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</si>
  <si>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</si>
  <si>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</si>
  <si>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XOkahandja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</si>
  <si>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</si>
  <si>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</si>
  <si>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</si>
  <si>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</si>
  <si>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</si>
  <si>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</si>
  <si>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</si>
  <si>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</si>
  <si>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</si>
  <si>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</si>
  <si>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</si>
  <si>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</si>
  <si>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</si>
  <si>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</si>
  <si>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</si>
  <si>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</si>
  <si>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</si>
  <si>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</si>
  <si>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</si>
  <si>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</si>
  <si>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</si>
  <si>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</si>
  <si>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</si>
  <si>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</si>
  <si>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</si>
  <si>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</si>
  <si>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</si>
  <si>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</si>
  <si>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</si>
  <si>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</si>
  <si>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</si>
  <si>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</si>
  <si>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Toesten</t>
  </si>
  <si>
    <t>Gossow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</si>
  <si>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</si>
  <si>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</si>
  <si>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</si>
  <si>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</si>
  <si>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</si>
  <si>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</si>
  <si>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</si>
  <si>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</si>
  <si>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</si>
  <si>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Dirk (Jnr)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</si>
  <si>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</si>
  <si>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</si>
  <si>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</si>
  <si>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</si>
  <si>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</si>
  <si>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</si>
  <si>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</si>
  <si>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</si>
  <si>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</si>
  <si>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</si>
  <si>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</si>
  <si>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</si>
  <si>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</si>
  <si>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</si>
  <si>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</si>
  <si>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</si>
  <si>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</si>
  <si>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</si>
  <si>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</si>
  <si>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</si>
  <si>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</si>
  <si>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</si>
  <si>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</si>
  <si>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</si>
  <si>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</si>
  <si>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</si>
  <si>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</si>
  <si>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</si>
  <si>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</si>
  <si>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</si>
  <si>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</si>
  <si>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</si>
  <si>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</si>
  <si>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</si>
  <si>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</si>
  <si>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</si>
  <si>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</si>
  <si>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</si>
  <si>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</si>
  <si>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</si>
  <si>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</si>
  <si>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</si>
  <si>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</si>
  <si>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</si>
  <si>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</si>
  <si>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</si>
  <si>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</si>
  <si>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</si>
  <si>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</si>
  <si>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</si>
  <si>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</si>
  <si>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Lloyd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</si>
  <si>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</si>
  <si>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</si>
  <si>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</si>
  <si>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</si>
  <si>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</si>
  <si>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</si>
  <si>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</si>
  <si>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</si>
  <si>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</si>
  <si>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</si>
  <si>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</si>
  <si>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</si>
  <si>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</si>
  <si>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</si>
  <si>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</si>
  <si>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</si>
  <si>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</si>
  <si>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</si>
  <si>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</si>
  <si>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</si>
  <si>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</si>
  <si>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</si>
  <si>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</si>
  <si>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</si>
  <si>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</si>
  <si>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</si>
  <si>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</si>
  <si>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</si>
  <si>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Eitner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</si>
  <si>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</si>
  <si>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</si>
  <si>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</si>
  <si>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</si>
  <si>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</si>
  <si>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</si>
  <si>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</si>
  <si>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</si>
  <si>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</si>
  <si>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</si>
  <si>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</si>
  <si>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</si>
  <si>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</si>
  <si>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</si>
  <si>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</si>
  <si>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</si>
  <si>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</si>
  <si>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</si>
  <si>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</si>
  <si>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</si>
  <si>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</si>
  <si>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</si>
  <si>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</si>
  <si>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</si>
  <si>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</si>
  <si>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</si>
  <si>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</si>
  <si>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</si>
  <si>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</si>
  <si>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</si>
  <si>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</si>
  <si>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</si>
  <si>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Nieuwoudt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</si>
  <si>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</si>
  <si>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</si>
  <si>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</si>
  <si>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</si>
  <si>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</si>
  <si>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</si>
  <si>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</si>
  <si>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</si>
  <si>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</si>
  <si>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</si>
  <si>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</si>
  <si>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</si>
  <si>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</si>
  <si>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</si>
  <si>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</si>
  <si>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</si>
  <si>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</si>
  <si>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</si>
  <si>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</si>
  <si>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</si>
  <si>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</si>
  <si>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</si>
  <si>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</si>
  <si>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</si>
  <si>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</si>
  <si>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</si>
  <si>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</si>
  <si>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</si>
  <si>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</si>
  <si>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</si>
  <si>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</si>
  <si>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</si>
  <si>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</si>
  <si>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</si>
  <si>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</si>
  <si>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</si>
  <si>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</si>
  <si>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</si>
  <si>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</si>
  <si>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</si>
  <si>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</si>
  <si>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</si>
  <si>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</si>
  <si>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</si>
  <si>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</si>
  <si>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</si>
  <si>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</si>
  <si>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</si>
  <si>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</si>
  <si>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</si>
  <si>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</si>
  <si>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</si>
  <si>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</si>
  <si>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</si>
  <si>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</si>
  <si>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</si>
  <si>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</si>
  <si>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</si>
  <si>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</si>
  <si>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</si>
  <si>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</si>
  <si>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</si>
  <si>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</si>
  <si>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</si>
  <si>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</si>
  <si>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</si>
  <si>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</si>
  <si>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</si>
  <si>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</si>
  <si>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</si>
  <si>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</si>
  <si>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</si>
  <si>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</si>
  <si>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</si>
  <si>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</si>
  <si>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</si>
  <si>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</si>
  <si>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</si>
  <si>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</si>
  <si>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</si>
  <si>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</si>
  <si>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</si>
  <si>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</si>
  <si>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</si>
  <si>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</si>
  <si>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</si>
  <si>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</si>
  <si>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</si>
  <si>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</si>
  <si>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</si>
  <si>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</si>
  <si>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</si>
  <si>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</si>
  <si>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Pinnucia</t>
  </si>
  <si>
    <t>Festus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</si>
  <si>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</si>
  <si>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</si>
  <si>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</si>
  <si>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</si>
  <si>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</si>
  <si>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</si>
  <si>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</si>
  <si>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</si>
  <si>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</si>
  <si>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Niemand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</si>
  <si>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</si>
  <si>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</si>
  <si>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</si>
  <si>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</si>
  <si>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</si>
  <si>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</si>
  <si>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</si>
  <si>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</si>
  <si>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</si>
  <si>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</si>
  <si>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</si>
  <si>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</si>
  <si>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</si>
  <si>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</si>
  <si>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</si>
  <si>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</si>
  <si>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</si>
  <si>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</si>
  <si>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</si>
  <si>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</si>
  <si>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</si>
  <si>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</si>
  <si>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</si>
  <si>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</si>
  <si>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</si>
  <si>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</si>
  <si>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</si>
  <si>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</si>
  <si>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</si>
  <si>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</si>
  <si>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</si>
  <si>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</si>
  <si>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</si>
  <si>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</si>
  <si>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</si>
  <si>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</si>
  <si>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</si>
  <si>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</si>
  <si>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</si>
  <si>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</si>
  <si>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</si>
  <si>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</si>
  <si>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</si>
  <si>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</si>
  <si>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</si>
  <si>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</si>
  <si>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</si>
  <si>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</si>
  <si>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</si>
  <si>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</si>
  <si>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</si>
  <si>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</si>
  <si>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</si>
  <si>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</si>
  <si>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</si>
  <si>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</si>
  <si>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</si>
  <si>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</si>
  <si>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</si>
  <si>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</si>
  <si>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</si>
  <si>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</si>
  <si>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</si>
  <si>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</si>
  <si>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</si>
  <si>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</si>
  <si>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</si>
  <si>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</si>
  <si>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</si>
  <si>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</si>
  <si>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</si>
  <si>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</si>
  <si>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</si>
  <si>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</si>
  <si>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</si>
  <si>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</si>
  <si>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</si>
  <si>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</si>
  <si>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</si>
  <si>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</si>
  <si>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</si>
  <si>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</si>
  <si>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</si>
  <si>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</si>
  <si>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</si>
  <si>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</si>
  <si>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</si>
  <si>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</si>
  <si>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</si>
  <si>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</si>
  <si>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</si>
  <si>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</si>
  <si>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</si>
  <si>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</si>
  <si>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</si>
  <si>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</si>
  <si>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</si>
  <si>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</si>
  <si>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</si>
  <si>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</si>
  <si>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</si>
  <si>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</si>
  <si>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</si>
  <si>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</si>
  <si>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</si>
  <si>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</si>
  <si>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</si>
  <si>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</si>
  <si>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</si>
  <si>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</si>
  <si>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</si>
  <si>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</si>
  <si>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</si>
  <si>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</si>
  <si>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</si>
  <si>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</si>
  <si>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</si>
  <si>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</si>
  <si>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</si>
  <si>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</si>
  <si>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</si>
  <si>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</si>
  <si>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Lieb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</si>
  <si>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</si>
  <si>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</si>
  <si>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</si>
  <si>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</si>
  <si>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</si>
  <si>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</si>
  <si>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</si>
  <si>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</si>
  <si>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</si>
  <si>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</si>
  <si>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</si>
  <si>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</si>
  <si>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</si>
  <si>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</si>
  <si>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</si>
  <si>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</si>
  <si>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</si>
  <si>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</si>
  <si>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</si>
  <si>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</si>
  <si>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Rosemund</t>
  </si>
  <si>
    <t>N0659</t>
  </si>
  <si>
    <t>Sandman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</si>
  <si>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</si>
  <si>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</si>
  <si>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</si>
  <si>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</si>
  <si>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</si>
  <si>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</si>
  <si>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</si>
  <si>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</si>
  <si>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</si>
  <si>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</si>
  <si>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</si>
  <si>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</si>
  <si>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</si>
  <si>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</si>
  <si>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</si>
  <si>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</si>
  <si>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</si>
  <si>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</si>
  <si>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</si>
  <si>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</si>
  <si>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</si>
  <si>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</si>
  <si>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</si>
  <si>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</si>
  <si>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</si>
  <si>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</si>
  <si>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</si>
  <si>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</si>
  <si>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</si>
  <si>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</si>
  <si>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</si>
  <si>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</si>
  <si>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</si>
  <si>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</si>
  <si>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</si>
  <si>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</si>
  <si>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</si>
  <si>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</si>
  <si>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</si>
  <si>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</si>
  <si>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</si>
  <si>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</si>
  <si>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</si>
  <si>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</si>
  <si>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</si>
  <si>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</si>
  <si>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</si>
  <si>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</si>
  <si>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</si>
  <si>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</si>
  <si>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</si>
  <si>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</si>
  <si>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</si>
  <si>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</si>
  <si>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</si>
  <si>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</si>
  <si>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</si>
  <si>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</si>
  <si>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</si>
  <si>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</si>
  <si>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</si>
  <si>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</si>
  <si>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</si>
  <si>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</si>
  <si>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</si>
  <si>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</si>
  <si>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</si>
  <si>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</si>
  <si>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</si>
  <si>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</si>
  <si>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</si>
  <si>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</si>
  <si>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</si>
  <si>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</si>
  <si>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Marion</t>
  </si>
  <si>
    <t>Mundt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</si>
  <si>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</si>
  <si>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</si>
  <si>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</si>
  <si>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</si>
  <si>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</si>
  <si>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</si>
  <si>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</si>
  <si>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</si>
  <si>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</si>
  <si>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</si>
  <si>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</si>
  <si>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</si>
  <si>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</si>
  <si>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</si>
  <si>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</si>
  <si>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</si>
  <si>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</si>
  <si>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</si>
  <si>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</si>
  <si>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</si>
  <si>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</si>
  <si>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</si>
  <si>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</si>
  <si>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</si>
  <si>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</si>
  <si>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</si>
  <si>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</si>
  <si>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</si>
  <si>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</si>
  <si>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</si>
  <si>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Cherne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</si>
  <si>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</si>
  <si>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</si>
  <si>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</si>
  <si>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</si>
  <si>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</si>
  <si>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</si>
  <si>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</si>
  <si>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</si>
  <si>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</si>
  <si>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</si>
  <si>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</si>
  <si>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</si>
  <si>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</si>
  <si>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</si>
  <si>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</si>
  <si>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</si>
  <si>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</si>
  <si>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Herrman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</si>
  <si>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</si>
  <si>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</si>
  <si>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</si>
  <si>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</si>
  <si>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</si>
  <si>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</si>
  <si>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</si>
  <si>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</si>
  <si>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</si>
  <si>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</si>
  <si>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</si>
  <si>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</si>
  <si>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</si>
  <si>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</si>
  <si>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</si>
  <si>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</si>
  <si>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</si>
  <si>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</si>
  <si>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</si>
  <si>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</si>
  <si>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</si>
  <si>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</si>
  <si>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</si>
  <si>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</si>
  <si>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</si>
  <si>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</si>
  <si>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</si>
  <si>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</si>
  <si>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</si>
  <si>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</si>
  <si>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</si>
  <si>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</si>
  <si>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</si>
  <si>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</si>
  <si>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</si>
  <si>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</si>
  <si>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</si>
  <si>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</si>
  <si>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</si>
  <si>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</si>
  <si>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</si>
  <si>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</si>
  <si>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</si>
  <si>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</si>
  <si>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</si>
  <si>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</si>
  <si>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</si>
  <si>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</si>
  <si>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</si>
  <si>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</si>
  <si>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</si>
  <si>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</si>
  <si>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</si>
  <si>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</si>
  <si>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</si>
  <si>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</si>
  <si>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</si>
  <si>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</si>
  <si>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</si>
  <si>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</si>
  <si>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</si>
  <si>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</si>
  <si>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</si>
  <si>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</si>
  <si>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</si>
  <si>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</si>
  <si>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</si>
  <si>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</si>
  <si>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</si>
  <si>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</si>
  <si>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</si>
  <si>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</si>
  <si>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</si>
  <si>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</si>
  <si>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</si>
  <si>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</si>
  <si>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</si>
  <si>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</si>
  <si>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</si>
  <si>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</si>
  <si>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</si>
  <si>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</si>
  <si>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</si>
  <si>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</si>
  <si>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</si>
  <si>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</si>
  <si>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</si>
  <si>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</si>
  <si>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</si>
  <si>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</si>
  <si>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</si>
  <si>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</si>
  <si>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</si>
  <si>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</si>
  <si>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</si>
  <si>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</si>
  <si>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</si>
  <si>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</si>
  <si>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</si>
  <si>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</si>
  <si>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</si>
  <si>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</si>
  <si>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</si>
  <si>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</si>
  <si>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</si>
  <si>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</si>
  <si>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</si>
  <si>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</si>
  <si>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</si>
  <si>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</si>
  <si>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</si>
  <si>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</si>
  <si>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</si>
  <si>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</si>
  <si>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</si>
  <si>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</si>
  <si>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</si>
  <si>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</si>
  <si>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</si>
  <si>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</si>
  <si>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</si>
  <si>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</si>
  <si>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</si>
  <si>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</si>
  <si>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</si>
  <si>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</si>
  <si>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</si>
  <si>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</si>
  <si>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</si>
  <si>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</si>
  <si>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</si>
  <si>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</si>
  <si>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</si>
  <si>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</si>
  <si>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</si>
  <si>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</si>
  <si>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</si>
  <si>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</si>
  <si>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</si>
  <si>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</si>
  <si>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</si>
  <si>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</si>
  <si>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</si>
  <si>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</si>
  <si>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</si>
  <si>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</si>
  <si>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</si>
  <si>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</si>
  <si>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</si>
  <si>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</si>
  <si>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</si>
  <si>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</si>
  <si>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</si>
  <si>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</si>
  <si>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</si>
  <si>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</si>
  <si>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</si>
  <si>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</si>
  <si>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</si>
  <si>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</si>
  <si>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</si>
  <si>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</si>
  <si>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</si>
  <si>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</si>
  <si>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</si>
  <si>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</si>
  <si>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</si>
  <si>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</si>
  <si>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</si>
  <si>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</si>
  <si>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</si>
  <si>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</si>
  <si>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</si>
  <si>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</si>
  <si>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</si>
  <si>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</si>
  <si>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</si>
  <si>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</si>
  <si>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</si>
  <si>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</si>
  <si>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</si>
  <si>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</si>
  <si>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</si>
  <si>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</si>
  <si>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</si>
  <si>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</si>
  <si>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</si>
  <si>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</si>
  <si>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</si>
  <si>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</si>
  <si>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</si>
  <si>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</si>
  <si>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</si>
  <si>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</si>
  <si>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</si>
  <si>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</si>
  <si>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</si>
  <si>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</si>
  <si>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</si>
  <si>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</si>
  <si>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</si>
  <si>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</si>
  <si>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</si>
  <si>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</si>
  <si>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</si>
  <si>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</si>
  <si>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</si>
  <si>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</si>
  <si>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</si>
  <si>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</si>
  <si>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</si>
  <si>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</si>
  <si>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</si>
  <si>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</si>
  <si>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</si>
  <si>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</si>
  <si>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</si>
  <si>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</si>
  <si>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</si>
  <si>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</si>
  <si>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</si>
  <si>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</si>
  <si>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</si>
  <si>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</si>
  <si>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</si>
  <si>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</si>
  <si>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</si>
  <si>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</si>
  <si>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</si>
  <si>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</si>
  <si>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</si>
  <si>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</si>
  <si>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</si>
  <si>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</si>
  <si>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</si>
  <si>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</si>
  <si>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</si>
  <si>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</si>
  <si>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</si>
  <si>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</si>
  <si>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</si>
  <si>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</si>
  <si>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</si>
  <si>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</si>
  <si>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</si>
  <si>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</si>
  <si>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</si>
  <si>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</si>
  <si>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</si>
  <si>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</si>
  <si>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</si>
  <si>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</si>
  <si>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</si>
  <si>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</si>
  <si>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</si>
  <si>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</si>
  <si>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</si>
  <si>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</si>
  <si>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</si>
  <si>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</si>
  <si>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</si>
  <si>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</si>
  <si>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</si>
  <si>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</si>
  <si>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</si>
  <si>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</si>
  <si>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</si>
  <si>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</si>
  <si>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</si>
  <si>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</si>
  <si>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</si>
  <si>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</si>
  <si>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</si>
  <si>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</si>
  <si>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</si>
  <si>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</si>
  <si>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</si>
  <si>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</si>
  <si>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</si>
  <si>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</si>
  <si>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</si>
  <si>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</si>
  <si>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</si>
  <si>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</si>
  <si>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</si>
  <si>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</si>
  <si>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</si>
  <si>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</si>
  <si>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</si>
  <si>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</si>
  <si>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</si>
  <si>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</si>
  <si>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</si>
  <si>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</si>
  <si>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</si>
  <si>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</si>
  <si>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</si>
  <si>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</si>
  <si>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</si>
  <si>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</si>
  <si>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</si>
  <si>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</si>
  <si>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</si>
  <si>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</si>
  <si>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</si>
  <si>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</si>
  <si>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</si>
  <si>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</si>
  <si>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</si>
  <si>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</si>
  <si>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</si>
  <si>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</si>
  <si>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</si>
  <si>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</si>
  <si>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</si>
  <si>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</si>
  <si>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</si>
  <si>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</si>
  <si>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</si>
  <si>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</si>
  <si>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</si>
  <si>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</si>
  <si>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</si>
  <si>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</si>
  <si>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</si>
  <si>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</si>
  <si>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</si>
  <si>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</si>
  <si>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</si>
  <si>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</si>
  <si>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</si>
  <si>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</si>
  <si>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</si>
  <si>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</si>
  <si>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</si>
  <si>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</si>
  <si>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</si>
  <si>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</si>
  <si>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</si>
  <si>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</si>
  <si>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</si>
  <si>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</si>
  <si>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</si>
  <si>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</si>
  <si>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</si>
  <si>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</si>
  <si>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</si>
  <si>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</si>
  <si>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</si>
  <si>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Gerda</t>
  </si>
  <si>
    <t>Christoph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</si>
  <si>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</si>
  <si>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</si>
  <si>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</si>
  <si>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</si>
  <si>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</si>
  <si>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</si>
  <si>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</si>
  <si>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</si>
  <si>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</si>
  <si>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Du plessis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</si>
  <si>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</si>
  <si>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</si>
  <si>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</si>
  <si>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</si>
  <si>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</si>
  <si>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</si>
  <si>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</si>
  <si>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</si>
  <si>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</si>
  <si>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</si>
  <si>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</si>
  <si>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</si>
  <si>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</si>
  <si>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</si>
  <si>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</si>
  <si>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</si>
  <si>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</si>
  <si>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</si>
  <si>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</si>
  <si>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</si>
  <si>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</si>
  <si>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</si>
  <si>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</si>
  <si>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</si>
  <si>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</si>
  <si>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</si>
  <si>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</si>
  <si>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</si>
  <si>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</si>
  <si>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</si>
  <si>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</si>
  <si>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</si>
  <si>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</si>
  <si>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</si>
  <si>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</si>
  <si>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MacGillygudy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</si>
  <si>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</si>
  <si>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</si>
  <si>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</si>
  <si>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</si>
  <si>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</si>
  <si>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</si>
  <si>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</si>
  <si>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</si>
  <si>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</si>
  <si>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</si>
  <si>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</si>
  <si>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</si>
  <si>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</si>
  <si>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</si>
  <si>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</si>
  <si>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040209</t>
  </si>
  <si>
    <t>N/A</t>
  </si>
  <si>
    <t>Luigi Primo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</si>
  <si>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</si>
  <si>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</si>
  <si>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</si>
  <si>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</si>
  <si>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</si>
  <si>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</si>
  <si>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</si>
  <si>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</si>
  <si>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</si>
  <si>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</si>
  <si>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</si>
  <si>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</si>
  <si>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</si>
  <si>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</si>
  <si>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</si>
  <si>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200512/12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</si>
  <si>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</si>
  <si>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</si>
  <si>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</si>
  <si>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</si>
  <si>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</si>
  <si>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</si>
  <si>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</si>
  <si>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</si>
  <si>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</si>
  <si>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</si>
  <si>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</si>
  <si>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</si>
  <si>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</si>
  <si>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</si>
  <si>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</si>
  <si>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</si>
  <si>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</si>
  <si>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</si>
  <si>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</si>
  <si>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</si>
  <si>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Total 2021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</si>
  <si>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</si>
  <si>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</si>
  <si>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</si>
  <si>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</si>
  <si>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</si>
  <si>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</si>
  <si>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</si>
  <si>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</si>
  <si>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</si>
  <si>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</si>
  <si>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</si>
  <si>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</si>
  <si>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</si>
  <si>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</si>
  <si>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</si>
  <si>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</si>
  <si>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</si>
  <si>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Ivan</t>
  </si>
  <si>
    <t>Lance</t>
  </si>
  <si>
    <t>Seagull Angling Club Inland</t>
  </si>
  <si>
    <t>Seagull Angling Club Coastal</t>
  </si>
  <si>
    <t>Fred</t>
  </si>
  <si>
    <t>Herridge</t>
  </si>
  <si>
    <t>Harper</t>
  </si>
  <si>
    <t>Reginald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</si>
  <si>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</si>
  <si>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</si>
  <si>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</si>
  <si>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</si>
  <si>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</si>
  <si>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</si>
  <si>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</si>
  <si>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</si>
  <si>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</si>
  <si>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</si>
  <si>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</si>
  <si>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</si>
  <si>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</si>
  <si>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</si>
  <si>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</si>
  <si>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</si>
  <si>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</si>
  <si>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</si>
  <si>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</si>
  <si>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</si>
  <si>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</si>
  <si>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</si>
  <si>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</si>
  <si>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Anneline</t>
  </si>
  <si>
    <t>Ryan</t>
  </si>
  <si>
    <t>Wolmarans</t>
  </si>
  <si>
    <t>2021-IC-L3</t>
  </si>
  <si>
    <t>Zone 1 - Mile 11</t>
  </si>
  <si>
    <t>2021-IC-L4</t>
  </si>
  <si>
    <t>Zone 4 - Horingbaai</t>
  </si>
  <si>
    <t>(All)</t>
  </si>
  <si>
    <t>Inter Club 4th Leg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</si>
</sst>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28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" fontId="13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7" fontId="14" fillId="3" borderId="0" xfId="11" applyNumberFormat="1" applyFont="1" applyFill="1" applyAlignment="1">
      <alignment horizontal="center" vertical="center"/>
    </xf>
    <xf numFmtId="14" fontId="14" fillId="0" borderId="0" xfId="11" applyNumberFormat="1" applyFont="1" applyAlignment="1">
      <alignment horizontal="center" vertical="center"/>
    </xf>
    <xf numFmtId="1" fontId="15" fillId="0" borderId="0" xfId="0" applyNumberFormat="1" applyFont="1"/>
    <xf numFmtId="0" fontId="35" fillId="0" borderId="0" xfId="0" applyFont="1" applyAlignment="1">
      <alignment horizontal="center"/>
    </xf>
    <xf numFmtId="167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 vertical="center"/>
    </xf>
    <xf numFmtId="1" fontId="20" fillId="0" borderId="0" xfId="11" applyNumberFormat="1" applyFont="1" applyAlignment="1">
      <alignment horizontal="center" vertical="center"/>
    </xf>
    <xf numFmtId="0" fontId="20" fillId="3" borderId="0" xfId="11" applyFont="1" applyFill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0" fontId="17" fillId="0" borderId="0" xfId="11" applyFont="1" applyAlignment="1">
      <alignment horizontal="center" vertical="center"/>
    </xf>
    <xf numFmtId="170" fontId="20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4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8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8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8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0" fillId="2" borderId="0" xfId="0" applyFill="1"/>
    <xf numFmtId="0" fontId="38" fillId="0" borderId="0" xfId="0" applyFont="1" applyBorder="1"/>
    <xf numFmtId="0" fontId="37" fillId="0" borderId="0" xfId="0" applyFont="1" applyBorder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168" fontId="38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7" fontId="15" fillId="0" borderId="0" xfId="11" applyNumberFormat="1" applyFont="1" applyAlignment="1">
      <alignment horizontal="center" vertical="center"/>
    </xf>
    <xf numFmtId="172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2" fontId="14" fillId="0" borderId="0" xfId="8" applyNumberFormat="1" applyFont="1" applyAlignment="1">
      <alignment horizontal="center" vertical="center"/>
    </xf>
    <xf numFmtId="167" fontId="20" fillId="3" borderId="0" xfId="11" applyNumberFormat="1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36" xfId="5" applyFont="1" applyBorder="1" applyAlignment="1">
      <alignment horizontal="center" vertical="center"/>
    </xf>
    <xf numFmtId="166" fontId="18" fillId="0" borderId="37" xfId="5" applyNumberFormat="1" applyFont="1" applyBorder="1" applyAlignment="1">
      <alignment horizontal="center" vertical="center"/>
    </xf>
    <xf numFmtId="0" fontId="18" fillId="0" borderId="37" xfId="5" applyFont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/>
    </xf>
    <xf numFmtId="165" fontId="18" fillId="0" borderId="37" xfId="22" applyNumberFormat="1" applyFont="1" applyBorder="1" applyAlignment="1">
      <alignment horizontal="center" vertical="center"/>
    </xf>
    <xf numFmtId="165" fontId="18" fillId="0" borderId="38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35" xfId="5" applyFont="1" applyBorder="1" applyAlignment="1">
      <alignment horizontal="center" vertical="center"/>
    </xf>
    <xf numFmtId="166" fontId="17" fillId="0" borderId="35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8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41" fillId="4" borderId="32" xfId="0" applyFont="1" applyFill="1" applyBorder="1" applyAlignment="1">
      <alignment vertical="center"/>
    </xf>
    <xf numFmtId="0" fontId="42" fillId="4" borderId="32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8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172" fontId="14" fillId="0" borderId="0" xfId="8" applyNumberFormat="1" applyFont="1" applyAlignment="1">
      <alignment horizont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7" fillId="2" borderId="35" xfId="5" applyFont="1" applyFill="1" applyBorder="1" applyAlignment="1">
      <alignment horizontal="center" vertical="center"/>
    </xf>
    <xf numFmtId="165" fontId="17" fillId="0" borderId="35" xfId="5" applyNumberFormat="1" applyFont="1" applyBorder="1" applyAlignment="1">
      <alignment horizontal="center" vertical="center"/>
    </xf>
    <xf numFmtId="0" fontId="17" fillId="2" borderId="32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165" fontId="19" fillId="0" borderId="0" xfId="6" applyNumberFormat="1" applyFont="1" applyAlignment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168" fontId="14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39" fillId="0" borderId="0" xfId="0" applyNumberFormat="1" applyFont="1" applyAlignment="1">
      <alignment horizontal="center" vertical="center" wrapText="1"/>
    </xf>
    <xf numFmtId="168" fontId="39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39" fillId="0" borderId="32" xfId="0" applyNumberFormat="1" applyFont="1" applyBorder="1" applyAlignment="1">
      <alignment horizontal="center" vertical="center"/>
    </xf>
    <xf numFmtId="172" fontId="14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horizontal="center" vertical="center" wrapText="1"/>
    </xf>
    <xf numFmtId="172" fontId="16" fillId="0" borderId="32" xfId="8" applyNumberFormat="1" applyFont="1" applyFill="1" applyBorder="1" applyAlignment="1">
      <alignment vertical="center"/>
    </xf>
    <xf numFmtId="172" fontId="16" fillId="0" borderId="7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0" fontId="37" fillId="0" borderId="35" xfId="0" applyFont="1" applyBorder="1" applyAlignment="1">
      <alignment horizontal="center"/>
    </xf>
    <xf numFmtId="0" fontId="38" fillId="0" borderId="4" xfId="0" applyFont="1" applyBorder="1"/>
    <xf numFmtId="0" fontId="37" fillId="5" borderId="36" xfId="0" applyFont="1" applyFill="1" applyBorder="1" applyAlignment="1">
      <alignment horizontal="center" vertical="top" wrapText="1"/>
    </xf>
    <xf numFmtId="0" fontId="37" fillId="5" borderId="37" xfId="0" applyFont="1" applyFill="1" applyBorder="1" applyAlignment="1">
      <alignment horizontal="center" vertical="top" wrapText="1"/>
    </xf>
    <xf numFmtId="0" fontId="37" fillId="5" borderId="38" xfId="0" applyFont="1" applyFill="1" applyBorder="1" applyAlignment="1">
      <alignment horizontal="center" vertical="top" wrapText="1"/>
    </xf>
    <xf numFmtId="171" fontId="38" fillId="5" borderId="39" xfId="8" applyNumberFormat="1" applyFont="1" applyFill="1" applyBorder="1"/>
    <xf numFmtId="171" fontId="38" fillId="5" borderId="40" xfId="8" applyNumberFormat="1" applyFont="1" applyFill="1" applyBorder="1"/>
    <xf numFmtId="171" fontId="38" fillId="5" borderId="41" xfId="8" applyNumberFormat="1" applyFont="1" applyFill="1" applyBorder="1"/>
    <xf numFmtId="168" fontId="38" fillId="5" borderId="39" xfId="8" applyNumberFormat="1" applyFont="1" applyFill="1" applyBorder="1"/>
    <xf numFmtId="0" fontId="38" fillId="5" borderId="40" xfId="0" applyFont="1" applyFill="1" applyBorder="1"/>
    <xf numFmtId="0" fontId="37" fillId="5" borderId="41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38" fillId="0" borderId="43" xfId="0" applyFont="1" applyBorder="1"/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5" fontId="21" fillId="0" borderId="29" xfId="0" applyNumberFormat="1" applyFont="1" applyBorder="1" applyAlignment="1">
      <alignment horizontal="left" vertical="center"/>
    </xf>
    <xf numFmtId="165" fontId="16" fillId="0" borderId="14" xfId="0" applyNumberFormat="1" applyFont="1" applyBorder="1" applyAlignment="1">
      <alignment horizontal="left" vertical="center"/>
    </xf>
    <xf numFmtId="165" fontId="21" fillId="0" borderId="14" xfId="0" applyNumberFormat="1" applyFont="1" applyBorder="1" applyAlignment="1">
      <alignment horizontal="left" vertical="center"/>
    </xf>
    <xf numFmtId="165" fontId="21" fillId="0" borderId="30" xfId="0" applyNumberFormat="1" applyFont="1" applyBorder="1" applyAlignment="1">
      <alignment horizontal="left" vertical="center"/>
    </xf>
    <xf numFmtId="165" fontId="20" fillId="0" borderId="20" xfId="0" applyNumberFormat="1" applyFont="1" applyBorder="1" applyAlignment="1">
      <alignment horizontal="left" vertical="center"/>
    </xf>
    <xf numFmtId="165" fontId="20" fillId="0" borderId="21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0" fillId="0" borderId="16" xfId="0" applyNumberFormat="1" applyFont="1" applyBorder="1" applyAlignment="1">
      <alignment horizontal="left" vertical="center"/>
    </xf>
    <xf numFmtId="165" fontId="20" fillId="0" borderId="17" xfId="0" applyNumberFormat="1" applyFont="1" applyBorder="1" applyAlignment="1">
      <alignment horizontal="left" vertical="center"/>
    </xf>
    <xf numFmtId="165" fontId="22" fillId="0" borderId="16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8" applyNumberFormat="1" applyFont="1" applyBorder="1" applyAlignment="1" applyProtection="1">
      <alignment horizontal="left" vertical="center"/>
      <protection hidden="1"/>
    </xf>
    <xf numFmtId="165" fontId="20" fillId="0" borderId="16" xfId="0" applyNumberFormat="1" applyFont="1" applyBorder="1" applyAlignment="1" applyProtection="1">
      <alignment horizontal="left" vertical="center"/>
      <protection hidden="1"/>
    </xf>
    <xf numFmtId="165" fontId="22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5" xfId="0" applyNumberFormat="1" applyFont="1" applyBorder="1" applyAlignment="1" applyProtection="1">
      <alignment horizontal="left" vertical="center"/>
      <protection hidden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165" fontId="14" fillId="0" borderId="34" xfId="0" applyNumberFormat="1" applyFont="1" applyBorder="1" applyAlignment="1">
      <alignment horizontal="left" vertical="center"/>
    </xf>
    <xf numFmtId="165" fontId="14" fillId="0" borderId="15" xfId="0" applyNumberFormat="1" applyFont="1" applyBorder="1" applyAlignment="1">
      <alignment horizontal="left" vertical="center"/>
    </xf>
    <xf numFmtId="165" fontId="14" fillId="0" borderId="16" xfId="0" applyNumberFormat="1" applyFont="1" applyBorder="1" applyAlignment="1">
      <alignment horizontal="left" vertical="center"/>
    </xf>
    <xf numFmtId="165" fontId="20" fillId="0" borderId="3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9" applyNumberFormat="1" applyFont="1" applyBorder="1" applyAlignment="1" applyProtection="1">
      <alignment horizontal="left" vertical="center"/>
      <protection hidden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2" fillId="0" borderId="20" xfId="0" applyNumberFormat="1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165" fontId="21" fillId="0" borderId="18" xfId="0" applyNumberFormat="1" applyFont="1" applyBorder="1" applyAlignment="1" applyProtection="1">
      <alignment horizontal="left" vertical="center"/>
      <protection hidden="1"/>
    </xf>
    <xf numFmtId="165" fontId="20" fillId="0" borderId="19" xfId="0" applyNumberFormat="1" applyFont="1" applyBorder="1" applyAlignment="1">
      <alignment horizontal="left" vertical="center"/>
    </xf>
    <xf numFmtId="0" fontId="15" fillId="0" borderId="32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172" fontId="16" fillId="0" borderId="32" xfId="8" applyNumberFormat="1" applyFont="1" applyBorder="1" applyAlignment="1">
      <alignment horizontal="center" vertical="center" wrapText="1"/>
    </xf>
    <xf numFmtId="172" fontId="26" fillId="0" borderId="32" xfId="8" applyNumberFormat="1" applyFont="1" applyBorder="1" applyAlignment="1">
      <alignment horizontal="left" vertical="center"/>
    </xf>
    <xf numFmtId="172" fontId="14" fillId="0" borderId="0" xfId="8" applyNumberFormat="1" applyFont="1" applyAlignment="1">
      <alignment horizontal="left" vertical="center"/>
    </xf>
    <xf numFmtId="172" fontId="24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2" fillId="0" borderId="32" xfId="8" applyNumberFormat="1" applyFont="1" applyBorder="1" applyAlignment="1">
      <alignment horizontal="left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7" fillId="3" borderId="0" xfId="11" applyFont="1" applyFill="1" applyAlignment="1">
      <alignment horizontal="center" vertical="center"/>
    </xf>
    <xf numFmtId="167" fontId="17" fillId="0" borderId="0" xfId="11" applyNumberFormat="1" applyFont="1" applyAlignment="1">
      <alignment horizontal="center" vertical="center"/>
    </xf>
    <xf numFmtId="167" fontId="17" fillId="3" borderId="0" xfId="11" applyNumberFormat="1" applyFont="1" applyFill="1" applyAlignment="1">
      <alignment horizontal="center" vertical="center"/>
    </xf>
    <xf numFmtId="1" fontId="17" fillId="3" borderId="0" xfId="11" applyNumberFormat="1" applyFont="1" applyFill="1" applyAlignment="1">
      <alignment horizontal="center" vertical="center"/>
    </xf>
    <xf numFmtId="1" fontId="17" fillId="0" borderId="0" xfId="11" applyNumberFormat="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37" fillId="5" borderId="44" xfId="0" applyFont="1" applyFill="1" applyBorder="1" applyAlignment="1">
      <alignment horizontal="center" vertical="top" wrapText="1"/>
    </xf>
    <xf numFmtId="0" fontId="37" fillId="5" borderId="45" xfId="0" applyFont="1" applyFill="1" applyBorder="1" applyAlignment="1">
      <alignment horizontal="center" vertical="top" wrapText="1"/>
    </xf>
    <xf numFmtId="0" fontId="37" fillId="5" borderId="46" xfId="0" applyFont="1" applyFill="1" applyBorder="1" applyAlignment="1">
      <alignment horizontal="center" vertical="top" wrapText="1"/>
    </xf>
    <xf numFmtId="0" fontId="37" fillId="0" borderId="47" xfId="0" applyFont="1" applyBorder="1" applyAlignment="1">
      <alignment horizontal="center"/>
    </xf>
    <xf numFmtId="0" fontId="37" fillId="0" borderId="48" xfId="0" applyFont="1" applyBorder="1" applyAlignment="1">
      <alignment horizontal="center"/>
    </xf>
    <xf numFmtId="171" fontId="37" fillId="6" borderId="12" xfId="8" applyNumberFormat="1" applyFont="1" applyFill="1" applyBorder="1"/>
    <xf numFmtId="171" fontId="37" fillId="6" borderId="13" xfId="8" applyNumberFormat="1" applyFont="1" applyFill="1" applyBorder="1"/>
    <xf numFmtId="171" fontId="37" fillId="6" borderId="32" xfId="8" applyNumberFormat="1" applyFont="1" applyFill="1" applyBorder="1"/>
    <xf numFmtId="171" fontId="37" fillId="6" borderId="25" xfId="8" applyNumberFormat="1" applyFont="1" applyFill="1" applyBorder="1"/>
    <xf numFmtId="171" fontId="37" fillId="6" borderId="27" xfId="8" applyNumberFormat="1" applyFont="1" applyFill="1" applyBorder="1"/>
    <xf numFmtId="171" fontId="37" fillId="6" borderId="28" xfId="8" applyNumberFormat="1" applyFont="1" applyFill="1" applyBorder="1"/>
    <xf numFmtId="0" fontId="37" fillId="4" borderId="36" xfId="0" applyFont="1" applyFill="1" applyBorder="1" applyAlignment="1">
      <alignment horizontal="center" vertical="top" wrapText="1"/>
    </xf>
    <xf numFmtId="0" fontId="37" fillId="4" borderId="37" xfId="0" applyFont="1" applyFill="1" applyBorder="1" applyAlignment="1">
      <alignment horizontal="center" vertical="top" wrapText="1"/>
    </xf>
    <xf numFmtId="0" fontId="37" fillId="4" borderId="38" xfId="0" applyFont="1" applyFill="1" applyBorder="1" applyAlignment="1">
      <alignment horizontal="center" vertical="top" wrapText="1"/>
    </xf>
    <xf numFmtId="0" fontId="37" fillId="4" borderId="13" xfId="0" applyFont="1" applyFill="1" applyBorder="1" applyAlignment="1">
      <alignment horizontal="center"/>
    </xf>
    <xf numFmtId="168" fontId="38" fillId="4" borderId="24" xfId="8" applyNumberFormat="1" applyFont="1" applyFill="1" applyBorder="1"/>
    <xf numFmtId="0" fontId="38" fillId="4" borderId="32" xfId="0" applyFont="1" applyFill="1" applyBorder="1"/>
    <xf numFmtId="0" fontId="37" fillId="4" borderId="25" xfId="0" applyFont="1" applyFill="1" applyBorder="1" applyAlignment="1">
      <alignment horizontal="center"/>
    </xf>
    <xf numFmtId="168" fontId="38" fillId="4" borderId="26" xfId="8" applyNumberFormat="1" applyFont="1" applyFill="1" applyBorder="1"/>
    <xf numFmtId="0" fontId="38" fillId="4" borderId="27" xfId="0" applyFont="1" applyFill="1" applyBorder="1"/>
    <xf numFmtId="0" fontId="37" fillId="4" borderId="28" xfId="0" applyFont="1" applyFill="1" applyBorder="1" applyAlignment="1">
      <alignment horizont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45" fillId="0" borderId="0" xfId="0" pivotButton="1" applyFont="1"/>
    <xf numFmtId="0" fontId="45" fillId="0" borderId="0" xfId="0" applyFont="1"/>
    <xf numFmtId="0" fontId="46" fillId="0" borderId="0" xfId="0" pivotButton="1" applyFont="1"/>
    <xf numFmtId="0" fontId="46" fillId="0" borderId="0" xfId="0" applyFont="1"/>
    <xf numFmtId="0" fontId="47" fillId="0" borderId="32" xfId="0" applyFont="1" applyBorder="1"/>
    <xf numFmtId="165" fontId="46" fillId="0" borderId="32" xfId="0" applyNumberFormat="1" applyFont="1" applyBorder="1"/>
    <xf numFmtId="0" fontId="46" fillId="0" borderId="32" xfId="0" applyFont="1" applyBorder="1"/>
    <xf numFmtId="0" fontId="45" fillId="0" borderId="0" xfId="0" pivotButton="1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45" fillId="0" borderId="32" xfId="0" applyNumberFormat="1" applyFont="1" applyBorder="1"/>
    <xf numFmtId="168" fontId="45" fillId="0" borderId="32" xfId="0" applyNumberFormat="1" applyFont="1" applyBorder="1"/>
    <xf numFmtId="165" fontId="45" fillId="0" borderId="32" xfId="0" applyNumberFormat="1" applyFont="1" applyBorder="1"/>
    <xf numFmtId="0" fontId="45" fillId="0" borderId="32" xfId="0" applyFont="1" applyBorder="1"/>
    <xf numFmtId="0" fontId="46" fillId="0" borderId="32" xfId="0" pivotButton="1" applyFont="1" applyBorder="1"/>
    <xf numFmtId="0" fontId="48" fillId="0" borderId="32" xfId="0" pivotButton="1" applyFont="1" applyBorder="1"/>
    <xf numFmtId="0" fontId="46" fillId="0" borderId="32" xfId="0" applyFont="1" applyBorder="1" applyAlignment="1">
      <alignment horizontal="center"/>
    </xf>
    <xf numFmtId="168" fontId="47" fillId="0" borderId="32" xfId="0" applyNumberFormat="1" applyFont="1" applyBorder="1"/>
    <xf numFmtId="168" fontId="38" fillId="5" borderId="50" xfId="8" applyNumberFormat="1" applyFont="1" applyFill="1" applyBorder="1"/>
    <xf numFmtId="168" fontId="38" fillId="5" borderId="29" xfId="8" applyNumberFormat="1" applyFont="1" applyFill="1" applyBorder="1"/>
    <xf numFmtId="168" fontId="38" fillId="5" borderId="51" xfId="8" applyNumberFormat="1" applyFont="1" applyFill="1" applyBorder="1"/>
    <xf numFmtId="0" fontId="38" fillId="0" borderId="44" xfId="0" applyFont="1" applyBorder="1"/>
    <xf numFmtId="0" fontId="37" fillId="0" borderId="52" xfId="0" applyFont="1" applyBorder="1" applyAlignment="1">
      <alignment vertical="top" wrapText="1"/>
    </xf>
    <xf numFmtId="0" fontId="37" fillId="6" borderId="44" xfId="0" applyFont="1" applyFill="1" applyBorder="1" applyAlignment="1">
      <alignment horizontal="center" vertical="top" wrapText="1"/>
    </xf>
    <xf numFmtId="0" fontId="37" fillId="6" borderId="45" xfId="0" applyFont="1" applyFill="1" applyBorder="1" applyAlignment="1">
      <alignment horizontal="center" vertical="top" wrapText="1"/>
    </xf>
    <xf numFmtId="0" fontId="37" fillId="6" borderId="46" xfId="0" applyFont="1" applyFill="1" applyBorder="1" applyAlignment="1">
      <alignment horizontal="center" vertical="top" wrapText="1"/>
    </xf>
    <xf numFmtId="171" fontId="37" fillId="6" borderId="50" xfId="8" applyNumberFormat="1" applyFont="1" applyFill="1" applyBorder="1"/>
    <xf numFmtId="171" fontId="37" fillId="6" borderId="29" xfId="8" applyNumberFormat="1" applyFont="1" applyFill="1" applyBorder="1"/>
    <xf numFmtId="171" fontId="37" fillId="6" borderId="51" xfId="8" applyNumberFormat="1" applyFont="1" applyFill="1" applyBorder="1"/>
    <xf numFmtId="0" fontId="38" fillId="0" borderId="47" xfId="0" applyFont="1" applyBorder="1"/>
    <xf numFmtId="0" fontId="38" fillId="0" borderId="48" xfId="0" applyFont="1" applyBorder="1"/>
    <xf numFmtId="0" fontId="38" fillId="0" borderId="49" xfId="0" applyFont="1" applyBorder="1"/>
    <xf numFmtId="0" fontId="15" fillId="0" borderId="0" xfId="11" applyFon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39" fillId="0" borderId="0" xfId="0" applyNumberFormat="1" applyFont="1" applyAlignment="1">
      <alignment horizontal="center" vertical="center"/>
    </xf>
    <xf numFmtId="0" fontId="38" fillId="0" borderId="44" xfId="0" applyFont="1" applyBorder="1" applyAlignment="1">
      <alignment horizontal="center"/>
    </xf>
    <xf numFmtId="0" fontId="37" fillId="0" borderId="52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/>
    </xf>
    <xf numFmtId="0" fontId="38" fillId="0" borderId="42" xfId="0" applyFont="1" applyBorder="1"/>
    <xf numFmtId="0" fontId="37" fillId="0" borderId="26" xfId="0" applyFont="1" applyBorder="1" applyAlignment="1">
      <alignment horizontal="center"/>
    </xf>
    <xf numFmtId="0" fontId="37" fillId="0" borderId="49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5" fillId="0" borderId="0" xfId="11" applyFont="1" applyAlignment="1">
      <alignment horizontal="center" vertical="center"/>
    </xf>
    <xf numFmtId="0" fontId="43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37" fillId="0" borderId="0" xfId="0" applyNumberFormat="1" applyFont="1" applyFill="1" applyBorder="1" applyAlignment="1">
      <alignment horizontal="center"/>
    </xf>
    <xf numFmtId="1" fontId="37" fillId="0" borderId="8" xfId="0" applyNumberFormat="1" applyFont="1" applyFill="1" applyBorder="1" applyAlignment="1">
      <alignment horizontal="center"/>
    </xf>
    <xf numFmtId="1" fontId="37" fillId="0" borderId="9" xfId="0" applyNumberFormat="1" applyFont="1" applyFill="1" applyBorder="1" applyAlignment="1">
      <alignment horizontal="center"/>
    </xf>
    <xf numFmtId="1" fontId="37" fillId="0" borderId="10" xfId="0" applyNumberFormat="1" applyFont="1" applyFill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37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Hyperlink 2" xfId="29" xr:uid="{00000000-0005-0000-0000-000011000000}"/>
    <cellStyle name="Hyperlink 3" xfId="32" xr:uid="{00000000-0005-0000-0000-000012000000}"/>
    <cellStyle name="Normal" xfId="0" builtinId="0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210"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left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209"/>
    </tableStyle>
    <tableStyle name="PivotTable Style 2" table="0" count="2" xr9:uid="{00000000-0011-0000-FFFF-FFFF01000000}">
      <tableStyleElement type="wholeTable" dxfId="1208"/>
      <tableStyleElement type="headerRow" dxfId="1207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455.398436805554" createdVersion="6" refreshedVersion="7" minRefreshableVersion="3" recordCount="2115" xr:uid="{00000000-000A-0000-FFFF-FFFF0B000000}">
  <cacheSource type="worksheet">
    <worksheetSource ref="A1:M2159" sheet="DATA ENTRY"/>
  </cacheSource>
  <cacheFields count="13">
    <cacheField name="Competition" numFmtId="0">
      <sharedItems containsBlank="1" count="13">
        <s v="2021-IC-L1"/>
        <s v="2021-IC-L2"/>
        <s v="2021-IC-L3"/>
        <s v="2021-IC-L4"/>
        <m/>
        <s v="" u="1"/>
        <s v="2020-IC-L1" u="1"/>
        <s v="2019-IC-L1" u="1"/>
        <s v="2019-IC-L2" u="1"/>
        <s v="2019-IC-L3" u="1"/>
        <s v="2019-IC-L4" u="1"/>
        <s v="2020-IC-L5" u="1"/>
        <s v="2019-IC-L5" u="1"/>
      </sharedItems>
    </cacheField>
    <cacheField name="Date" numFmtId="166">
      <sharedItems containsNonDate="0" containsDate="1" containsString="0" containsBlank="1" minDate="2021-02-20T00:00:00" maxDate="2021-09-12T00:00:00"/>
    </cacheField>
    <cacheField name="Venue" numFmtId="0">
      <sharedItems containsBlank="1"/>
    </cacheField>
    <cacheField name="ID" numFmtId="0">
      <sharedItems containsBlank="1" count="457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m/>
        <s v="N0674" u="1"/>
        <s v="N0858" u="1"/>
        <s v="N0590" u="1"/>
        <s v="N0866" u="1"/>
        <s v="N0083" u="1"/>
        <s v="N0275" u="1"/>
        <s v="N0367" u="1"/>
        <s v="N0859" u="1"/>
        <s v="N0683" u="1"/>
        <s v="N0791" u="1"/>
        <s v="N0076" u="1"/>
        <s v="N0585" u="1"/>
        <s v="N0394" u="1"/>
        <s v="N0578" u="1"/>
        <s v="N0594" u="1"/>
        <s v="N0786" u="1"/>
        <s v="N0679" u="1"/>
        <s v="N0695" u="1"/>
        <s v="N0788" u="1"/>
        <s v="N0089" u="1"/>
        <s v="N0098" u="1"/>
        <s v="N0598" u="1"/>
        <s v="N0699" u="1"/>
        <s v="N0700" u="1"/>
        <s v="N0401" u="1"/>
        <s v="N0601" u="1"/>
        <s v="N0701" u="1"/>
        <s v="N0010" u="1"/>
        <s v="N0302" u="1"/>
        <s v="N0103" u="1"/>
        <s v="N0111" u="1"/>
        <s v="N0503" u="1"/>
        <s v="N0511" u="1"/>
        <s v="N0803" u="1"/>
        <s v="N0012" u="1"/>
        <s v="N0512" u="1"/>
        <s v="N0620" u="1"/>
        <s v="N0812" u="1"/>
        <s v="N0205" u="1"/>
        <s v="N0505" u="1"/>
        <s v="N0621" u="1"/>
        <s v="N0721" u="1"/>
        <s v="N0022" u="1"/>
        <s v="N0206" u="1"/>
        <s v="N0222" u="1"/>
        <s v="N0514" u="1"/>
        <s v="N0606" u="1"/>
        <s v="N0707" u="1"/>
        <s v="N0040" u="1"/>
        <s v="N0616" u="1"/>
        <s v="N0740" u="1"/>
        <s v="N0217" u="1"/>
        <s v="N0409" u="1"/>
        <s v="N0817" u="1"/>
        <s v="N0841" u="1"/>
        <s v="N0018" u="1"/>
        <s v="N0042" u="1"/>
        <s v="N0226" u="1"/>
        <s v="N0326" u="1"/>
        <s v="N0434" u="1"/>
        <s v="N0534" u="1"/>
        <s v="N0818" u="1"/>
        <s v="N0834" u="1"/>
        <s v="N0027" u="1"/>
        <s v="N0051" u="1"/>
        <s v="N0635" u="1"/>
        <s v="N0819" u="1"/>
        <s v="N0735" u="1"/>
        <s v="N0736" u="1"/>
        <s v="N0828" u="1"/>
        <s v="N0852" u="1"/>
        <s v="N0137" u="1"/>
        <s v="N0337" u="1"/>
        <s v="N0253" u="1"/>
        <s v="N0537" u="1"/>
        <s v="N0453" u="1"/>
        <s v="N0845" u="1"/>
        <s v="N0853" u="1"/>
        <s v="N0138" u="1"/>
        <s v="N0554" u="1"/>
        <s v="N0754" u="1"/>
        <s v="N0846" u="1"/>
        <s v="N0762" u="1"/>
        <s v="N0854" u="1"/>
        <s v="N0862" u="1"/>
        <s v="N0870" u="1"/>
        <s v="N0039" u="1"/>
        <s v="N0055" u="1"/>
        <s v="N0263" u="1"/>
        <s v="N0363" u="1"/>
        <s v="N0064" u="1"/>
        <s v="N0648" u="1"/>
        <s v="N0748" u="1"/>
        <s v="N0848" u="1"/>
        <s v="N0680" u="1"/>
        <s v="N0872" u="1"/>
        <s v="N0065" u="1"/>
        <s v="N0173" u="1"/>
        <s v="N0749" u="1"/>
        <s v="N0765" u="1"/>
        <s v="N0857" u="1"/>
        <s v="N0781" u="1"/>
        <s v="N0058" u="1"/>
        <s v="N0074" u="1"/>
        <s v="N0258" u="1"/>
        <s v="N0174" u="1"/>
      </sharedItems>
    </cacheField>
    <cacheField name="Name" numFmtId="0">
      <sharedItems containsBlank="1" count="336">
        <s v="Luigi Primo"/>
        <s v="Stefano"/>
        <s v="Sarel"/>
        <s v="Karmen"/>
        <s v="Natasha"/>
        <s v="Raymond"/>
        <s v="Andy"/>
        <s v="Jaco"/>
        <s v="Enya"/>
        <s v="Johan"/>
        <s v="Andre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van"/>
        <s v="Amarelda"/>
        <s v="Lian"/>
        <s v="Tertius"/>
        <s v="Rene Charles"/>
        <s v="Fanie"/>
        <s v="Kiaan"/>
        <s v="James"/>
        <s v="Willem"/>
        <s v="Kassie"/>
        <s v="Christo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Regin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Anneline"/>
        <s v="Ettienne"/>
        <s v="Kallie"/>
        <s v="Robert"/>
        <s v="Sarah-Ann"/>
        <s v="Gelhar"/>
        <s v="Johnny"/>
        <s v="Christiaan"/>
        <s v="Micheal"/>
        <s v="Derek"/>
        <s v="Henry"/>
        <m/>
        <s v="" u="1"/>
        <s v="Sigfried" u="1"/>
        <s v="PW" u="1"/>
        <s v="Jaden" u="1"/>
        <s v="Japie" u="1"/>
        <s v="Dakkie" u="1"/>
        <s v="Andre-Louis " u="1"/>
        <s v="Deter" u="1"/>
        <s v="Roberto" u="1"/>
        <s v="Murry" u="1"/>
        <s v="Arthur David" u="1"/>
        <s v="Devin" u="1"/>
        <s v="Natasch" u="1"/>
        <s v="Pieter PJ" u="1"/>
        <s v="Attie" u="1"/>
        <s v="Rian" u="1"/>
        <s v="Ian" u="1"/>
        <s v="Stewart Karel" u="1"/>
        <s v="Melany" u="1"/>
        <s v="Stefni" u="1"/>
        <s v="Henko" u="1"/>
        <s v="Eddie" u="1"/>
        <s v="Garreth" u="1"/>
        <s v="Warren" u="1"/>
        <s v="Hermien" u="1"/>
        <s v="Monitilo" u="1"/>
        <s v="Walter" u="1"/>
        <s v="Janre" u="1"/>
        <s v="Clifford" u="1"/>
        <s v="Marcus" u="1"/>
        <s v="Ockert" u="1"/>
        <s v="Melanie" u="1"/>
        <s v="Carel" u="1"/>
        <s v="Ian Trevor" u="1"/>
        <s v="Anne-Marie" u="1"/>
        <s v="Detlef" u="1"/>
        <s v="Louwrens" u="1"/>
        <s v="Bernard" u="1"/>
        <s v="Cillie" u="1"/>
        <s v="Michael " u="1"/>
        <s v="Ritz" u="1"/>
        <s v="SW" u="1"/>
        <s v="Jéan-Pierre" u="1"/>
        <s v="Conrad" u="1"/>
        <s v="Paul " u="1"/>
        <s v="Johannes Jnr" u="1"/>
        <s v="Stephen" u="1"/>
        <s v="Lodewikus" u="1"/>
        <s v="Annelie" u="1"/>
        <s v="Karin" u="1"/>
        <s v="Coenraad" u="1"/>
        <s v="Willie" u="1"/>
        <s v="Delano" u="1"/>
        <s v="Devout" u="1"/>
        <s v="Joubert" u="1"/>
        <s v="Rohann" u="1"/>
        <s v="Gerrie" u="1"/>
        <s v="Nedjilka" u="1"/>
        <s v="Dale" u="1"/>
        <s v="Krynauw" u="1"/>
        <s v="Eben" u="1"/>
        <s v="Flip" u="1"/>
        <s v="Wynand" u="1"/>
        <s v="Willem C" u="1"/>
        <s v="Mossie (CL)" u="1"/>
        <s v="Beatrice" u="1"/>
        <s v="Schane" u="1"/>
        <s v="Steyn" u="1"/>
        <s v="Sylvia" u="1"/>
        <s v="Gary" u="1"/>
        <s v="Dawie" u="1"/>
        <s v="Dreyer" u="1"/>
        <s v="Willy" u="1"/>
        <s v="Iwan" u="1"/>
      </sharedItems>
    </cacheField>
    <cacheField name="Surname" numFmtId="0">
      <sharedItems containsBlank="1" containsMixedTypes="1" containsNumber="1" containsInteger="1" minValue="0" maxValue="0" count="213">
        <s v="Strappazzon"/>
        <s v="Mynhardt"/>
        <s v="Mostert"/>
        <s v="Bartlett"/>
        <s v="Welzig"/>
        <s v="MacGillygu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m/>
        <n v="0" u="1"/>
      </sharedItems>
    </cacheField>
    <cacheField name="Status" numFmtId="0">
      <sharedItems containsBlank="1" count="13">
        <s v="Men U/16"/>
        <s v="Men Senior"/>
        <s v="Men Master"/>
        <s v="Ladies Master"/>
        <s v="Ladies Senior"/>
        <s v="Men Veteran"/>
        <s v="Ladies U/16"/>
        <s v="Men U/21"/>
        <s v="Men Grand Masters"/>
        <s v="Ladies Veteran"/>
        <s v="Ladies Grand Masters"/>
        <m/>
        <s v="" u="1"/>
      </sharedItems>
    </cacheField>
    <cacheField name="Team" numFmtId="0">
      <sharedItems containsBlank="1" count="36">
        <s v="Atlantic Angling Club"/>
        <s v="Henties Bay"/>
        <s v="Orca Angling Club"/>
        <s v="Walvis Bay"/>
        <s v="Steenbras"/>
        <s v="Seagull Angling Club Coastal"/>
        <s v="Penguin"/>
        <s v="Mako"/>
        <s v="Otjiwarongo"/>
        <s v="Benguella"/>
        <s v="Namib Park"/>
        <s v="Seagull Angling Club Inland"/>
        <s v="Okahandja"/>
        <s v="Welwitschia"/>
        <s v="xBenguella"/>
        <s v="xOkahandja"/>
        <m/>
        <s v="" u="1"/>
        <s v="xSeagulls WVB" u="1"/>
        <s v="xWelwitschia" u="1"/>
        <s v="Seagulls WVB" u="1"/>
        <s v="xSteenbras" u="1"/>
        <s v="xWalvis Bay" u="1"/>
        <s v="xOrca Angling Club" u="1"/>
        <s v="xOtjiwarongo" u="1"/>
        <s v="Skeleton Coast" u="1"/>
        <s v="xPenguin" u="1"/>
        <s v="xMako" u="1"/>
        <s v="xHenties Bay" u="1"/>
        <s v="x Orca Angling Club" u="1"/>
        <s v="xSkeleton Coast" u="1"/>
        <s v="xAtlantic Angling Club" u="1"/>
        <s v="Walvisbay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Galjoen"/>
        <s v="Steenbras West Coast"/>
        <s v="Garrick" u="1"/>
      </sharedItems>
    </cacheField>
    <cacheField name="Inedibles" numFmtId="0">
      <sharedItems containsBlank="1" count="15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Green Eye Spurdog shark" u="1"/>
        <s v="Ray Blue (Male)" u="1"/>
      </sharedItems>
    </cacheField>
    <cacheField name="length" numFmtId="0">
      <sharedItems containsString="0" containsBlank="1" containsNumber="1" containsInteger="1" minValue="28" maxValue="191"/>
    </cacheField>
    <cacheField name="kg" numFmtId="165">
      <sharedItems containsBlank="1" containsMixedTypes="1" containsNumber="1" minValue="0.5" maxValue="97.5"/>
    </cacheField>
    <cacheField name="Points" numFmtId="165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15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1"/>
    <x v="0"/>
    <x v="0"/>
    <x v="3"/>
    <n v="80"/>
    <n v="2"/>
    <n v="2"/>
  </r>
  <r>
    <x v="0"/>
    <d v="2021-02-20T00:00:00"/>
    <s v="Zone 5 - Winston"/>
    <x v="5"/>
    <x v="5"/>
    <x v="3"/>
    <x v="1"/>
    <x v="0"/>
    <x v="0"/>
    <x v="4"/>
    <n v="80"/>
    <n v="4.0999999999999996"/>
    <n v="4.0999999999999996"/>
  </r>
  <r>
    <x v="0"/>
    <d v="2021-02-20T00:00:00"/>
    <s v="Zone 5 - Winston"/>
    <x v="5"/>
    <x v="5"/>
    <x v="3"/>
    <x v="1"/>
    <x v="0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5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1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5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57"/>
    <n v="20.399999999999999"/>
    <n v="20.399999999999999"/>
  </r>
  <r>
    <x v="0"/>
    <d v="2021-02-20T00:00:00"/>
    <s v="Zone 5 - Winston"/>
    <x v="20"/>
    <x v="19"/>
    <x v="8"/>
    <x v="5"/>
    <x v="0"/>
    <x v="0"/>
    <x v="3"/>
    <n v="93"/>
    <n v="3.4"/>
    <n v="3.4"/>
  </r>
  <r>
    <x v="0"/>
    <d v="2021-02-20T00:00:00"/>
    <s v="Zone 5 - Winston"/>
    <x v="21"/>
    <x v="20"/>
    <x v="13"/>
    <x v="2"/>
    <x v="1"/>
    <x v="0"/>
    <x v="0"/>
    <m/>
    <s v=""/>
    <s v=""/>
  </r>
  <r>
    <x v="0"/>
    <d v="2021-02-20T00:00:00"/>
    <s v="Zone 5 - Winston"/>
    <x v="22"/>
    <x v="21"/>
    <x v="14"/>
    <x v="9"/>
    <x v="1"/>
    <x v="0"/>
    <x v="0"/>
    <m/>
    <s v=""/>
    <s v=""/>
  </r>
  <r>
    <x v="0"/>
    <d v="2021-02-20T00:00:00"/>
    <s v="Zone 5 - Winston"/>
    <x v="23"/>
    <x v="22"/>
    <x v="15"/>
    <x v="9"/>
    <x v="1"/>
    <x v="0"/>
    <x v="7"/>
    <n v="57"/>
    <n v="3.3"/>
    <n v="3.3"/>
  </r>
  <r>
    <x v="0"/>
    <d v="2021-02-20T00:00:00"/>
    <s v="Zone 5 - Winston"/>
    <x v="24"/>
    <x v="9"/>
    <x v="16"/>
    <x v="2"/>
    <x v="1"/>
    <x v="0"/>
    <x v="3"/>
    <n v="133"/>
    <n v="11.5"/>
    <n v="11.5"/>
  </r>
  <r>
    <x v="0"/>
    <d v="2021-02-20T00:00:00"/>
    <s v="Zone 5 - Winston"/>
    <x v="24"/>
    <x v="9"/>
    <x v="16"/>
    <x v="2"/>
    <x v="1"/>
    <x v="0"/>
    <x v="1"/>
    <n v="104"/>
    <n v="4.2"/>
    <n v="4.2"/>
  </r>
  <r>
    <x v="0"/>
    <d v="2021-02-20T00:00:00"/>
    <s v="Zone 5 - Winston"/>
    <x v="25"/>
    <x v="9"/>
    <x v="10"/>
    <x v="2"/>
    <x v="1"/>
    <x v="0"/>
    <x v="8"/>
    <n v="63"/>
    <n v="3.7"/>
    <n v="3.7"/>
  </r>
  <r>
    <x v="0"/>
    <d v="2021-02-20T00:00:00"/>
    <s v="Zone 5 - Winston"/>
    <x v="25"/>
    <x v="9"/>
    <x v="10"/>
    <x v="2"/>
    <x v="1"/>
    <x v="0"/>
    <x v="3"/>
    <n v="94"/>
    <n v="3.5"/>
    <n v="3.5"/>
  </r>
  <r>
    <x v="0"/>
    <d v="2021-02-20T00:00:00"/>
    <s v="Zone 5 - Winston"/>
    <x v="25"/>
    <x v="9"/>
    <x v="10"/>
    <x v="2"/>
    <x v="1"/>
    <x v="0"/>
    <x v="3"/>
    <n v="103"/>
    <n v="4.8"/>
    <n v="4.8"/>
  </r>
  <r>
    <x v="0"/>
    <d v="2021-02-20T00:00:00"/>
    <s v="Zone 5 - Winston"/>
    <x v="25"/>
    <x v="9"/>
    <x v="10"/>
    <x v="2"/>
    <x v="1"/>
    <x v="0"/>
    <x v="3"/>
    <n v="145"/>
    <n v="15.5"/>
    <n v="15.5"/>
  </r>
  <r>
    <x v="0"/>
    <d v="2021-02-20T00:00:00"/>
    <s v="Zone 5 - Winston"/>
    <x v="25"/>
    <x v="9"/>
    <x v="10"/>
    <x v="2"/>
    <x v="1"/>
    <x v="0"/>
    <x v="3"/>
    <n v="155"/>
    <n v="19.5"/>
    <n v="19.5"/>
  </r>
  <r>
    <x v="0"/>
    <d v="2021-02-20T00:00:00"/>
    <s v="Zone 5 - Winston"/>
    <x v="25"/>
    <x v="9"/>
    <x v="10"/>
    <x v="2"/>
    <x v="1"/>
    <x v="0"/>
    <x v="1"/>
    <n v="75"/>
    <n v="1.3"/>
    <n v="1.3"/>
  </r>
  <r>
    <x v="0"/>
    <d v="2021-02-20T00:00:00"/>
    <s v="Zone 5 - Winston"/>
    <x v="25"/>
    <x v="9"/>
    <x v="10"/>
    <x v="2"/>
    <x v="1"/>
    <x v="0"/>
    <x v="1"/>
    <n v="78"/>
    <n v="1.5"/>
    <n v="1.5"/>
  </r>
  <r>
    <x v="0"/>
    <d v="2021-02-20T00:00:00"/>
    <s v="Zone 5 - Winston"/>
    <x v="26"/>
    <x v="23"/>
    <x v="17"/>
    <x v="9"/>
    <x v="1"/>
    <x v="1"/>
    <x v="0"/>
    <n v="49"/>
    <n v="1.2"/>
    <n v="1.2"/>
  </r>
  <r>
    <x v="0"/>
    <d v="2021-02-20T00:00:00"/>
    <s v="Zone 5 - Winston"/>
    <x v="26"/>
    <x v="23"/>
    <x v="17"/>
    <x v="9"/>
    <x v="1"/>
    <x v="2"/>
    <x v="0"/>
    <n v="29"/>
    <n v="0.7"/>
    <n v="0.7"/>
  </r>
  <r>
    <x v="0"/>
    <d v="2021-02-20T00:00:00"/>
    <s v="Zone 5 - Winston"/>
    <x v="26"/>
    <x v="23"/>
    <x v="17"/>
    <x v="9"/>
    <x v="1"/>
    <x v="0"/>
    <x v="4"/>
    <n v="75"/>
    <n v="3.4"/>
    <n v="3.4"/>
  </r>
  <r>
    <x v="0"/>
    <d v="2021-02-20T00:00:00"/>
    <s v="Zone 5 - Winston"/>
    <x v="26"/>
    <x v="23"/>
    <x v="17"/>
    <x v="9"/>
    <x v="1"/>
    <x v="0"/>
    <x v="4"/>
    <n v="70"/>
    <n v="2.7"/>
    <n v="2.7"/>
  </r>
  <r>
    <x v="0"/>
    <d v="2021-02-20T00:00:00"/>
    <s v="Zone 5 - Winston"/>
    <x v="26"/>
    <x v="23"/>
    <x v="17"/>
    <x v="9"/>
    <x v="1"/>
    <x v="0"/>
    <x v="4"/>
    <n v="77"/>
    <n v="3.6"/>
    <n v="3.6"/>
  </r>
  <r>
    <x v="0"/>
    <d v="2021-02-20T00:00:00"/>
    <s v="Zone 5 - Winston"/>
    <x v="26"/>
    <x v="23"/>
    <x v="17"/>
    <x v="9"/>
    <x v="1"/>
    <x v="0"/>
    <x v="4"/>
    <n v="63"/>
    <n v="2"/>
    <n v="2"/>
  </r>
  <r>
    <x v="0"/>
    <d v="2021-02-20T00:00:00"/>
    <s v="Zone 5 - Winston"/>
    <x v="26"/>
    <x v="23"/>
    <x v="17"/>
    <x v="9"/>
    <x v="1"/>
    <x v="0"/>
    <x v="4"/>
    <n v="76"/>
    <n v="3.5"/>
    <n v="3.5"/>
  </r>
  <r>
    <x v="0"/>
    <d v="2021-02-20T00:00:00"/>
    <s v="Zone 5 - Winston"/>
    <x v="27"/>
    <x v="24"/>
    <x v="18"/>
    <x v="1"/>
    <x v="1"/>
    <x v="0"/>
    <x v="1"/>
    <n v="109"/>
    <n v="5"/>
    <n v="5"/>
  </r>
  <r>
    <x v="0"/>
    <d v="2021-02-20T00:00:00"/>
    <s v="Zone 5 - Winston"/>
    <x v="27"/>
    <x v="24"/>
    <x v="18"/>
    <x v="1"/>
    <x v="1"/>
    <x v="0"/>
    <x v="3"/>
    <n v="115"/>
    <n v="7"/>
    <n v="7"/>
  </r>
  <r>
    <x v="0"/>
    <d v="2021-02-20T00:00:00"/>
    <s v="Zone 5 - Winston"/>
    <x v="27"/>
    <x v="24"/>
    <x v="18"/>
    <x v="1"/>
    <x v="1"/>
    <x v="0"/>
    <x v="3"/>
    <n v="153"/>
    <n v="18.600000000000001"/>
    <n v="18.600000000000001"/>
  </r>
  <r>
    <x v="0"/>
    <d v="2021-02-20T00:00:00"/>
    <s v="Zone 5 - Winston"/>
    <x v="27"/>
    <x v="24"/>
    <x v="18"/>
    <x v="1"/>
    <x v="1"/>
    <x v="0"/>
    <x v="5"/>
    <n v="141"/>
    <n v="26.2"/>
    <n v="26.2"/>
  </r>
  <r>
    <x v="0"/>
    <d v="2021-02-20T00:00:00"/>
    <s v="Zone 5 - Winston"/>
    <x v="27"/>
    <x v="24"/>
    <x v="18"/>
    <x v="1"/>
    <x v="1"/>
    <x v="0"/>
    <x v="9"/>
    <n v="139"/>
    <n v="35.299999999999997"/>
    <n v="35.299999999999997"/>
  </r>
  <r>
    <x v="0"/>
    <d v="2021-02-20T00:00:00"/>
    <s v="Zone 5 - Winston"/>
    <x v="28"/>
    <x v="25"/>
    <x v="18"/>
    <x v="2"/>
    <x v="1"/>
    <x v="0"/>
    <x v="3"/>
    <n v="156"/>
    <n v="19.899999999999999"/>
    <n v="19.899999999999999"/>
  </r>
  <r>
    <x v="0"/>
    <d v="2021-02-20T00:00:00"/>
    <s v="Zone 5 - Winston"/>
    <x v="29"/>
    <x v="26"/>
    <x v="19"/>
    <x v="9"/>
    <x v="1"/>
    <x v="0"/>
    <x v="3"/>
    <n v="152"/>
    <n v="18.2"/>
    <n v="18.2"/>
  </r>
  <r>
    <x v="0"/>
    <d v="2021-02-20T00:00:00"/>
    <s v="Zone 5 - Winston"/>
    <x v="29"/>
    <x v="26"/>
    <x v="19"/>
    <x v="9"/>
    <x v="1"/>
    <x v="0"/>
    <x v="3"/>
    <n v="162"/>
    <n v="22.7"/>
    <n v="22.7"/>
  </r>
  <r>
    <x v="0"/>
    <d v="2021-02-20T00:00:00"/>
    <s v="Zone 5 - Winston"/>
    <x v="29"/>
    <x v="26"/>
    <x v="19"/>
    <x v="9"/>
    <x v="1"/>
    <x v="0"/>
    <x v="3"/>
    <n v="135"/>
    <n v="12.1"/>
    <n v="12.1"/>
  </r>
  <r>
    <x v="0"/>
    <d v="2021-02-20T00:00:00"/>
    <s v="Zone 5 - Winston"/>
    <x v="30"/>
    <x v="27"/>
    <x v="20"/>
    <x v="5"/>
    <x v="1"/>
    <x v="0"/>
    <x v="1"/>
    <n v="94"/>
    <n v="3"/>
    <n v="3"/>
  </r>
  <r>
    <x v="0"/>
    <d v="2021-02-20T00:00:00"/>
    <s v="Zone 5 - Winston"/>
    <x v="30"/>
    <x v="27"/>
    <x v="20"/>
    <x v="5"/>
    <x v="1"/>
    <x v="0"/>
    <x v="1"/>
    <n v="80"/>
    <n v="1.7"/>
    <n v="1.7"/>
  </r>
  <r>
    <x v="0"/>
    <d v="2021-02-20T00:00:00"/>
    <s v="Zone 5 - Winston"/>
    <x v="30"/>
    <x v="27"/>
    <x v="20"/>
    <x v="5"/>
    <x v="1"/>
    <x v="0"/>
    <x v="3"/>
    <n v="151"/>
    <n v="17.8"/>
    <n v="17.8"/>
  </r>
  <r>
    <x v="0"/>
    <d v="2021-02-20T00:00:00"/>
    <s v="Zone 5 - Winston"/>
    <x v="30"/>
    <x v="27"/>
    <x v="20"/>
    <x v="5"/>
    <x v="1"/>
    <x v="0"/>
    <x v="3"/>
    <n v="132"/>
    <n v="11.2"/>
    <n v="11.2"/>
  </r>
  <r>
    <x v="0"/>
    <d v="2021-02-20T00:00:00"/>
    <s v="Zone 5 - Winston"/>
    <x v="31"/>
    <x v="28"/>
    <x v="21"/>
    <x v="10"/>
    <x v="1"/>
    <x v="0"/>
    <x v="7"/>
    <n v="89"/>
    <n v="13"/>
    <n v="13"/>
  </r>
  <r>
    <x v="0"/>
    <d v="2021-02-20T00:00:00"/>
    <s v="Zone 5 - Winston"/>
    <x v="32"/>
    <x v="29"/>
    <x v="21"/>
    <x v="2"/>
    <x v="1"/>
    <x v="0"/>
    <x v="3"/>
    <n v="147"/>
    <n v="16.2"/>
    <n v="16.2"/>
  </r>
  <r>
    <x v="0"/>
    <d v="2021-02-20T00:00:00"/>
    <s v="Zone 5 - Winston"/>
    <x v="32"/>
    <x v="29"/>
    <x v="21"/>
    <x v="2"/>
    <x v="1"/>
    <x v="0"/>
    <x v="3"/>
    <n v="145"/>
    <n v="15.5"/>
    <n v="15.5"/>
  </r>
  <r>
    <x v="0"/>
    <d v="2021-02-20T00:00:00"/>
    <s v="Zone 5 - Winston"/>
    <x v="32"/>
    <x v="29"/>
    <x v="21"/>
    <x v="2"/>
    <x v="1"/>
    <x v="0"/>
    <x v="3"/>
    <n v="115"/>
    <n v="7"/>
    <n v="7"/>
  </r>
  <r>
    <x v="0"/>
    <d v="2021-02-20T00:00:00"/>
    <s v="Zone 5 - Winston"/>
    <x v="33"/>
    <x v="30"/>
    <x v="22"/>
    <x v="8"/>
    <x v="1"/>
    <x v="3"/>
    <x v="0"/>
    <n v="54"/>
    <n v="2.1"/>
    <n v="2.1"/>
  </r>
  <r>
    <x v="0"/>
    <d v="2021-02-20T00:00:00"/>
    <s v="Zone 5 - Winston"/>
    <x v="33"/>
    <x v="30"/>
    <x v="22"/>
    <x v="8"/>
    <x v="1"/>
    <x v="0"/>
    <x v="4"/>
    <n v="77"/>
    <n v="3.6"/>
    <n v="3.6"/>
  </r>
  <r>
    <x v="0"/>
    <d v="2021-02-20T00:00:00"/>
    <s v="Zone 5 - Winston"/>
    <x v="34"/>
    <x v="31"/>
    <x v="19"/>
    <x v="7"/>
    <x v="1"/>
    <x v="0"/>
    <x v="3"/>
    <n v="148"/>
    <n v="16.600000000000001"/>
    <n v="16.600000000000001"/>
  </r>
  <r>
    <x v="0"/>
    <d v="2021-02-20T00:00:00"/>
    <s v="Zone 5 - Winston"/>
    <x v="34"/>
    <x v="31"/>
    <x v="19"/>
    <x v="7"/>
    <x v="1"/>
    <x v="0"/>
    <x v="3"/>
    <n v="137"/>
    <n v="12.8"/>
    <n v="12.8"/>
  </r>
  <r>
    <x v="0"/>
    <d v="2021-02-20T00:00:00"/>
    <s v="Zone 5 - Winston"/>
    <x v="34"/>
    <x v="31"/>
    <x v="19"/>
    <x v="7"/>
    <x v="1"/>
    <x v="0"/>
    <x v="3"/>
    <n v="147"/>
    <n v="16.2"/>
    <n v="16.2"/>
  </r>
  <r>
    <x v="0"/>
    <d v="2021-02-20T00:00:00"/>
    <s v="Zone 5 - Winston"/>
    <x v="34"/>
    <x v="31"/>
    <x v="19"/>
    <x v="7"/>
    <x v="1"/>
    <x v="0"/>
    <x v="3"/>
    <n v="94"/>
    <n v="3.5"/>
    <n v="3.5"/>
  </r>
  <r>
    <x v="0"/>
    <d v="2021-02-20T00:00:00"/>
    <s v="Zone 5 - Winston"/>
    <x v="34"/>
    <x v="31"/>
    <x v="19"/>
    <x v="7"/>
    <x v="1"/>
    <x v="0"/>
    <x v="9"/>
    <n v="135"/>
    <n v="32.1"/>
    <n v="32.1"/>
  </r>
  <r>
    <x v="0"/>
    <d v="2021-02-20T00:00:00"/>
    <s v="Zone 5 - Winston"/>
    <x v="34"/>
    <x v="31"/>
    <x v="19"/>
    <x v="7"/>
    <x v="1"/>
    <x v="0"/>
    <x v="1"/>
    <n v="116"/>
    <n v="6.2"/>
    <n v="6.2"/>
  </r>
  <r>
    <x v="0"/>
    <d v="2021-02-20T00:00:00"/>
    <s v="Zone 5 - Winston"/>
    <x v="35"/>
    <x v="32"/>
    <x v="19"/>
    <x v="5"/>
    <x v="1"/>
    <x v="0"/>
    <x v="9"/>
    <n v="134"/>
    <n v="31.3"/>
    <n v="31.3"/>
  </r>
  <r>
    <x v="0"/>
    <d v="2021-02-20T00:00:00"/>
    <s v="Zone 5 - Winston"/>
    <x v="35"/>
    <x v="32"/>
    <x v="19"/>
    <x v="5"/>
    <x v="1"/>
    <x v="0"/>
    <x v="3"/>
    <n v="145"/>
    <n v="15.5"/>
    <n v="15.5"/>
  </r>
  <r>
    <x v="0"/>
    <d v="2021-02-20T00:00:00"/>
    <s v="Zone 5 - Winston"/>
    <x v="35"/>
    <x v="32"/>
    <x v="19"/>
    <x v="5"/>
    <x v="1"/>
    <x v="0"/>
    <x v="3"/>
    <n v="144"/>
    <n v="15.1"/>
    <n v="15.1"/>
  </r>
  <r>
    <x v="0"/>
    <d v="2021-02-20T00:00:00"/>
    <s v="Zone 5 - Winston"/>
    <x v="35"/>
    <x v="32"/>
    <x v="19"/>
    <x v="5"/>
    <x v="1"/>
    <x v="0"/>
    <x v="3"/>
    <n v="111"/>
    <n v="6.2"/>
    <n v="6.2"/>
  </r>
  <r>
    <x v="0"/>
    <d v="2021-02-20T00:00:00"/>
    <s v="Zone 5 - Winston"/>
    <x v="36"/>
    <x v="33"/>
    <x v="23"/>
    <x v="1"/>
    <x v="2"/>
    <x v="0"/>
    <x v="3"/>
    <n v="106"/>
    <n v="5.3"/>
    <n v="5.3"/>
  </r>
  <r>
    <x v="0"/>
    <d v="2021-02-20T00:00:00"/>
    <s v="Zone 5 - Winston"/>
    <x v="36"/>
    <x v="33"/>
    <x v="23"/>
    <x v="1"/>
    <x v="2"/>
    <x v="0"/>
    <x v="3"/>
    <n v="110"/>
    <n v="6"/>
    <n v="6"/>
  </r>
  <r>
    <x v="0"/>
    <d v="2021-02-20T00:00:00"/>
    <s v="Zone 5 - Winston"/>
    <x v="36"/>
    <x v="33"/>
    <x v="23"/>
    <x v="1"/>
    <x v="2"/>
    <x v="0"/>
    <x v="3"/>
    <n v="124"/>
    <n v="9.1"/>
    <n v="9.1"/>
  </r>
  <r>
    <x v="0"/>
    <d v="2021-02-20T00:00:00"/>
    <s v="Zone 5 - Winston"/>
    <x v="37"/>
    <x v="34"/>
    <x v="24"/>
    <x v="1"/>
    <x v="2"/>
    <x v="0"/>
    <x v="3"/>
    <n v="116"/>
    <n v="7.2"/>
    <n v="7.2"/>
  </r>
  <r>
    <x v="0"/>
    <d v="2021-02-20T00:00:00"/>
    <s v="Zone 5 - Winston"/>
    <x v="37"/>
    <x v="34"/>
    <x v="24"/>
    <x v="1"/>
    <x v="2"/>
    <x v="0"/>
    <x v="3"/>
    <n v="143"/>
    <n v="14.8"/>
    <n v="14.8"/>
  </r>
  <r>
    <x v="0"/>
    <d v="2021-02-20T00:00:00"/>
    <s v="Zone 5 - Winston"/>
    <x v="37"/>
    <x v="34"/>
    <x v="24"/>
    <x v="1"/>
    <x v="2"/>
    <x v="0"/>
    <x v="1"/>
    <n v="100"/>
    <n v="3.7"/>
    <n v="3.7"/>
  </r>
  <r>
    <x v="0"/>
    <d v="2021-02-20T00:00:00"/>
    <s v="Zone 5 - Winston"/>
    <x v="38"/>
    <x v="35"/>
    <x v="25"/>
    <x v="1"/>
    <x v="2"/>
    <x v="0"/>
    <x v="3"/>
    <n v="109"/>
    <n v="5.8"/>
    <n v="5.8"/>
  </r>
  <r>
    <x v="0"/>
    <d v="2021-02-20T00:00:00"/>
    <s v="Zone 5 - Winston"/>
    <x v="38"/>
    <x v="35"/>
    <x v="25"/>
    <x v="1"/>
    <x v="2"/>
    <x v="0"/>
    <x v="3"/>
    <n v="129"/>
    <n v="10.4"/>
    <n v="10.4"/>
  </r>
  <r>
    <x v="0"/>
    <d v="2021-02-20T00:00:00"/>
    <s v="Zone 5 - Winston"/>
    <x v="38"/>
    <x v="35"/>
    <x v="25"/>
    <x v="1"/>
    <x v="2"/>
    <x v="0"/>
    <x v="3"/>
    <n v="121"/>
    <n v="8.3000000000000007"/>
    <n v="8.3000000000000007"/>
  </r>
  <r>
    <x v="0"/>
    <d v="2021-02-20T00:00:00"/>
    <s v="Zone 5 - Winston"/>
    <x v="38"/>
    <x v="35"/>
    <x v="25"/>
    <x v="1"/>
    <x v="2"/>
    <x v="0"/>
    <x v="5"/>
    <n v="117"/>
    <n v="14.6"/>
    <n v="14.6"/>
  </r>
  <r>
    <x v="0"/>
    <d v="2021-02-20T00:00:00"/>
    <s v="Zone 5 - Winston"/>
    <x v="38"/>
    <x v="35"/>
    <x v="25"/>
    <x v="1"/>
    <x v="2"/>
    <x v="0"/>
    <x v="5"/>
    <n v="83"/>
    <n v="4.9000000000000004"/>
    <n v="4.9000000000000004"/>
  </r>
  <r>
    <x v="0"/>
    <d v="2021-02-20T00:00:00"/>
    <s v="Zone 5 - Winston"/>
    <x v="38"/>
    <x v="35"/>
    <x v="25"/>
    <x v="1"/>
    <x v="2"/>
    <x v="0"/>
    <x v="0"/>
    <m/>
    <s v=""/>
    <s v=""/>
  </r>
  <r>
    <x v="0"/>
    <d v="2021-02-20T00:00:00"/>
    <s v="Zone 5 - Winston"/>
    <x v="39"/>
    <x v="36"/>
    <x v="26"/>
    <x v="1"/>
    <x v="2"/>
    <x v="0"/>
    <x v="0"/>
    <m/>
    <s v=""/>
    <s v=""/>
  </r>
  <r>
    <x v="0"/>
    <d v="2021-02-20T00:00:00"/>
    <s v="Zone 5 - Winston"/>
    <x v="40"/>
    <x v="37"/>
    <x v="27"/>
    <x v="1"/>
    <x v="2"/>
    <x v="0"/>
    <x v="3"/>
    <n v="138"/>
    <n v="13.1"/>
    <n v="13.1"/>
  </r>
  <r>
    <x v="0"/>
    <d v="2021-02-20T00:00:00"/>
    <s v="Zone 5 - Winston"/>
    <x v="40"/>
    <x v="37"/>
    <x v="27"/>
    <x v="1"/>
    <x v="2"/>
    <x v="0"/>
    <x v="2"/>
    <n v="71"/>
    <n v="1.3"/>
    <n v="1.3"/>
  </r>
  <r>
    <x v="0"/>
    <d v="2021-02-20T00:00:00"/>
    <s v="Zone 5 - Winston"/>
    <x v="41"/>
    <x v="38"/>
    <x v="28"/>
    <x v="5"/>
    <x v="3"/>
    <x v="0"/>
    <x v="1"/>
    <n v="92"/>
    <n v="2.8"/>
    <n v="2.8"/>
  </r>
  <r>
    <x v="0"/>
    <d v="2021-02-20T00:00:00"/>
    <s v="Zone 5 - Winston"/>
    <x v="41"/>
    <x v="38"/>
    <x v="28"/>
    <x v="5"/>
    <x v="3"/>
    <x v="0"/>
    <x v="3"/>
    <n v="156"/>
    <n v="19.899999999999999"/>
    <n v="19.899999999999999"/>
  </r>
  <r>
    <x v="0"/>
    <d v="2021-02-20T00:00:00"/>
    <s v="Zone 5 - Winston"/>
    <x v="41"/>
    <x v="38"/>
    <x v="28"/>
    <x v="5"/>
    <x v="3"/>
    <x v="0"/>
    <x v="3"/>
    <n v="152"/>
    <n v="18.2"/>
    <n v="18.2"/>
  </r>
  <r>
    <x v="0"/>
    <d v="2021-02-20T00:00:00"/>
    <s v="Zone 5 - Winston"/>
    <x v="41"/>
    <x v="38"/>
    <x v="28"/>
    <x v="5"/>
    <x v="3"/>
    <x v="0"/>
    <x v="3"/>
    <n v="147"/>
    <n v="16.2"/>
    <n v="16.2"/>
  </r>
  <r>
    <x v="0"/>
    <d v="2021-02-20T00:00:00"/>
    <s v="Zone 5 - Winston"/>
    <x v="41"/>
    <x v="38"/>
    <x v="28"/>
    <x v="5"/>
    <x v="3"/>
    <x v="0"/>
    <x v="3"/>
    <n v="141"/>
    <n v="14.1"/>
    <n v="14.1"/>
  </r>
  <r>
    <x v="0"/>
    <d v="2021-02-20T00:00:00"/>
    <s v="Zone 5 - Winston"/>
    <x v="41"/>
    <x v="38"/>
    <x v="28"/>
    <x v="5"/>
    <x v="3"/>
    <x v="0"/>
    <x v="3"/>
    <n v="115"/>
    <n v="7"/>
    <n v="7"/>
  </r>
  <r>
    <x v="0"/>
    <d v="2021-02-20T00:00:00"/>
    <s v="Zone 5 - Winston"/>
    <x v="41"/>
    <x v="38"/>
    <x v="28"/>
    <x v="5"/>
    <x v="3"/>
    <x v="0"/>
    <x v="3"/>
    <n v="153"/>
    <n v="18.600000000000001"/>
    <n v="18.600000000000001"/>
  </r>
  <r>
    <x v="0"/>
    <d v="2021-02-20T00:00:00"/>
    <s v="Zone 5 - Winston"/>
    <x v="41"/>
    <x v="38"/>
    <x v="28"/>
    <x v="5"/>
    <x v="3"/>
    <x v="0"/>
    <x v="3"/>
    <n v="153"/>
    <n v="18.600000000000001"/>
    <n v="18.600000000000001"/>
  </r>
  <r>
    <x v="0"/>
    <d v="2021-02-20T00:00:00"/>
    <s v="Zone 5 - Winston"/>
    <x v="42"/>
    <x v="39"/>
    <x v="29"/>
    <x v="1"/>
    <x v="2"/>
    <x v="0"/>
    <x v="3"/>
    <n v="90"/>
    <n v="3"/>
    <n v="3"/>
  </r>
  <r>
    <x v="0"/>
    <d v="2021-02-20T00:00:00"/>
    <s v="Zone 5 - Winston"/>
    <x v="42"/>
    <x v="39"/>
    <x v="29"/>
    <x v="1"/>
    <x v="2"/>
    <x v="0"/>
    <x v="3"/>
    <n v="121"/>
    <n v="8.3000000000000007"/>
    <n v="8.3000000000000007"/>
  </r>
  <r>
    <x v="0"/>
    <d v="2021-02-20T00:00:00"/>
    <s v="Zone 5 - Winston"/>
    <x v="43"/>
    <x v="9"/>
    <x v="30"/>
    <x v="1"/>
    <x v="2"/>
    <x v="1"/>
    <x v="0"/>
    <n v="79"/>
    <n v="5.2"/>
    <n v="5.2"/>
  </r>
  <r>
    <x v="0"/>
    <d v="2021-02-20T00:00:00"/>
    <s v="Zone 5 - Winston"/>
    <x v="44"/>
    <x v="40"/>
    <x v="31"/>
    <x v="1"/>
    <x v="2"/>
    <x v="0"/>
    <x v="3"/>
    <n v="90"/>
    <n v="3"/>
    <n v="3"/>
  </r>
  <r>
    <x v="0"/>
    <d v="2021-02-20T00:00:00"/>
    <s v="Zone 5 - Winston"/>
    <x v="44"/>
    <x v="40"/>
    <x v="31"/>
    <x v="1"/>
    <x v="2"/>
    <x v="0"/>
    <x v="3"/>
    <n v="162"/>
    <n v="22.7"/>
    <n v="22.7"/>
  </r>
  <r>
    <x v="0"/>
    <d v="2021-02-20T00:00:00"/>
    <s v="Zone 5 - Winston"/>
    <x v="44"/>
    <x v="40"/>
    <x v="31"/>
    <x v="1"/>
    <x v="2"/>
    <x v="0"/>
    <x v="3"/>
    <n v="119"/>
    <n v="7.9"/>
    <n v="7.9"/>
  </r>
  <r>
    <x v="0"/>
    <d v="2021-02-20T00:00:00"/>
    <s v="Zone 5 - Winston"/>
    <x v="44"/>
    <x v="40"/>
    <x v="31"/>
    <x v="1"/>
    <x v="2"/>
    <x v="0"/>
    <x v="3"/>
    <n v="112"/>
    <n v="6.4"/>
    <n v="6.4"/>
  </r>
  <r>
    <x v="0"/>
    <d v="2021-02-20T00:00:00"/>
    <s v="Zone 5 - Winston"/>
    <x v="44"/>
    <x v="40"/>
    <x v="31"/>
    <x v="1"/>
    <x v="2"/>
    <x v="0"/>
    <x v="1"/>
    <n v="103"/>
    <n v="4.0999999999999996"/>
    <n v="4.0999999999999996"/>
  </r>
  <r>
    <x v="0"/>
    <d v="2021-02-20T00:00:00"/>
    <s v="Zone 5 - Winston"/>
    <x v="45"/>
    <x v="41"/>
    <x v="32"/>
    <x v="1"/>
    <x v="2"/>
    <x v="0"/>
    <x v="3"/>
    <n v="151"/>
    <n v="17.8"/>
    <n v="17.8"/>
  </r>
  <r>
    <x v="0"/>
    <d v="2021-02-20T00:00:00"/>
    <s v="Zone 5 - Winston"/>
    <x v="46"/>
    <x v="42"/>
    <x v="33"/>
    <x v="2"/>
    <x v="2"/>
    <x v="0"/>
    <x v="1"/>
    <n v="106"/>
    <n v="4.5"/>
    <n v="4.5"/>
  </r>
  <r>
    <x v="0"/>
    <d v="2021-02-20T00:00:00"/>
    <s v="Zone 5 - Winston"/>
    <x v="47"/>
    <x v="43"/>
    <x v="34"/>
    <x v="1"/>
    <x v="2"/>
    <x v="1"/>
    <x v="0"/>
    <n v="40"/>
    <n v="0.7"/>
    <n v="0.7"/>
  </r>
  <r>
    <x v="0"/>
    <d v="2021-02-20T00:00:00"/>
    <s v="Zone 5 - Winston"/>
    <x v="47"/>
    <x v="43"/>
    <x v="34"/>
    <x v="1"/>
    <x v="2"/>
    <x v="0"/>
    <x v="4"/>
    <n v="74"/>
    <n v="3.2"/>
    <n v="3.2"/>
  </r>
  <r>
    <x v="0"/>
    <d v="2021-02-20T00:00:00"/>
    <s v="Zone 5 - Winston"/>
    <x v="48"/>
    <x v="44"/>
    <x v="35"/>
    <x v="4"/>
    <x v="2"/>
    <x v="0"/>
    <x v="3"/>
    <n v="150"/>
    <n v="17.399999999999999"/>
    <n v="17.399999999999999"/>
  </r>
  <r>
    <x v="0"/>
    <d v="2021-02-20T00:00:00"/>
    <s v="Zone 5 - Winston"/>
    <x v="49"/>
    <x v="45"/>
    <x v="36"/>
    <x v="1"/>
    <x v="2"/>
    <x v="0"/>
    <x v="3"/>
    <n v="153"/>
    <n v="18.600000000000001"/>
    <n v="18.600000000000001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86"/>
    <n v="2.6"/>
    <n v="2.6"/>
  </r>
  <r>
    <x v="0"/>
    <d v="2021-02-20T00:00:00"/>
    <s v="Zone 5 - Winston"/>
    <x v="50"/>
    <x v="46"/>
    <x v="35"/>
    <x v="1"/>
    <x v="2"/>
    <x v="0"/>
    <x v="3"/>
    <n v="168"/>
    <n v="25.7"/>
    <n v="25.7"/>
  </r>
  <r>
    <x v="0"/>
    <d v="2021-02-20T00:00:00"/>
    <s v="Zone 5 - Winston"/>
    <x v="50"/>
    <x v="46"/>
    <x v="35"/>
    <x v="1"/>
    <x v="2"/>
    <x v="0"/>
    <x v="3"/>
    <n v="138"/>
    <n v="13.1"/>
    <n v="13.1"/>
  </r>
  <r>
    <x v="0"/>
    <d v="2021-02-20T00:00:00"/>
    <s v="Zone 5 - Winston"/>
    <x v="50"/>
    <x v="46"/>
    <x v="35"/>
    <x v="1"/>
    <x v="2"/>
    <x v="0"/>
    <x v="3"/>
    <n v="122"/>
    <n v="8.6"/>
    <n v="8.6"/>
  </r>
  <r>
    <x v="0"/>
    <d v="2021-02-20T00:00:00"/>
    <s v="Zone 5 - Winston"/>
    <x v="50"/>
    <x v="46"/>
    <x v="35"/>
    <x v="1"/>
    <x v="2"/>
    <x v="0"/>
    <x v="3"/>
    <n v="116"/>
    <n v="7.2"/>
    <n v="7.2"/>
  </r>
  <r>
    <x v="0"/>
    <d v="2021-02-20T00:00:00"/>
    <s v="Zone 5 - Winston"/>
    <x v="51"/>
    <x v="47"/>
    <x v="37"/>
    <x v="0"/>
    <x v="4"/>
    <x v="0"/>
    <x v="0"/>
    <m/>
    <s v=""/>
    <s v=""/>
  </r>
  <r>
    <x v="0"/>
    <d v="2021-02-20T00:00:00"/>
    <s v="Zone 5 - Winston"/>
    <x v="52"/>
    <x v="48"/>
    <x v="38"/>
    <x v="4"/>
    <x v="4"/>
    <x v="0"/>
    <x v="0"/>
    <m/>
    <s v=""/>
    <s v=""/>
  </r>
  <r>
    <x v="0"/>
    <d v="2021-02-20T00:00:00"/>
    <s v="Zone 5 - Winston"/>
    <x v="53"/>
    <x v="49"/>
    <x v="39"/>
    <x v="1"/>
    <x v="4"/>
    <x v="0"/>
    <x v="0"/>
    <m/>
    <s v=""/>
    <s v=""/>
  </r>
  <r>
    <x v="0"/>
    <d v="2021-02-20T00:00:00"/>
    <s v="Zone 5 - Winston"/>
    <x v="54"/>
    <x v="50"/>
    <x v="40"/>
    <x v="4"/>
    <x v="4"/>
    <x v="0"/>
    <x v="0"/>
    <m/>
    <s v=""/>
    <s v=""/>
  </r>
  <r>
    <x v="0"/>
    <d v="2021-02-20T00:00:00"/>
    <s v="Zone 5 - Winston"/>
    <x v="55"/>
    <x v="49"/>
    <x v="40"/>
    <x v="2"/>
    <x v="4"/>
    <x v="1"/>
    <x v="0"/>
    <n v="43"/>
    <n v="0.8"/>
    <n v="0.8"/>
  </r>
  <r>
    <x v="0"/>
    <d v="2021-02-20T00:00:00"/>
    <s v="Zone 5 - Winston"/>
    <x v="55"/>
    <x v="49"/>
    <x v="40"/>
    <x v="2"/>
    <x v="4"/>
    <x v="2"/>
    <x v="0"/>
    <n v="32"/>
    <n v="1"/>
    <n v="1"/>
  </r>
  <r>
    <x v="0"/>
    <d v="2021-02-20T00:00:00"/>
    <s v="Zone 5 - Winston"/>
    <x v="55"/>
    <x v="49"/>
    <x v="40"/>
    <x v="2"/>
    <x v="4"/>
    <x v="0"/>
    <x v="3"/>
    <n v="84"/>
    <n v="2.4"/>
    <n v="2.4"/>
  </r>
  <r>
    <x v="0"/>
    <d v="2021-02-20T00:00:00"/>
    <s v="Zone 5 - Winston"/>
    <x v="55"/>
    <x v="49"/>
    <x v="40"/>
    <x v="2"/>
    <x v="4"/>
    <x v="0"/>
    <x v="4"/>
    <n v="68"/>
    <n v="2.5"/>
    <n v="2.5"/>
  </r>
  <r>
    <x v="0"/>
    <d v="2021-02-20T00:00:00"/>
    <s v="Zone 5 - Winston"/>
    <x v="55"/>
    <x v="49"/>
    <x v="40"/>
    <x v="2"/>
    <x v="4"/>
    <x v="0"/>
    <x v="4"/>
    <n v="72"/>
    <n v="3"/>
    <n v="3"/>
  </r>
  <r>
    <x v="0"/>
    <d v="2021-02-20T00:00:00"/>
    <s v="Zone 5 - Winston"/>
    <x v="55"/>
    <x v="49"/>
    <x v="40"/>
    <x v="2"/>
    <x v="4"/>
    <x v="0"/>
    <x v="4"/>
    <n v="78"/>
    <n v="3.8"/>
    <n v="3.8"/>
  </r>
  <r>
    <x v="0"/>
    <d v="2021-02-20T00:00:00"/>
    <s v="Zone 5 - Winston"/>
    <x v="56"/>
    <x v="51"/>
    <x v="41"/>
    <x v="2"/>
    <x v="4"/>
    <x v="1"/>
    <x v="0"/>
    <n v="42"/>
    <n v="0.8"/>
    <n v="0.8"/>
  </r>
  <r>
    <x v="0"/>
    <d v="2021-02-20T00:00:00"/>
    <s v="Zone 5 - Winston"/>
    <x v="57"/>
    <x v="52"/>
    <x v="40"/>
    <x v="8"/>
    <x v="4"/>
    <x v="0"/>
    <x v="4"/>
    <n v="92"/>
    <n v="6.2"/>
    <n v="6.2"/>
  </r>
  <r>
    <x v="0"/>
    <d v="2021-02-20T00:00:00"/>
    <s v="Zone 5 - Winston"/>
    <x v="57"/>
    <x v="52"/>
    <x v="40"/>
    <x v="8"/>
    <x v="4"/>
    <x v="0"/>
    <x v="4"/>
    <n v="77"/>
    <n v="3.6"/>
    <n v="3.6"/>
  </r>
  <r>
    <x v="0"/>
    <d v="2021-02-20T00:00:00"/>
    <s v="Zone 5 - Winston"/>
    <x v="57"/>
    <x v="52"/>
    <x v="40"/>
    <x v="8"/>
    <x v="4"/>
    <x v="0"/>
    <x v="4"/>
    <n v="66"/>
    <n v="2.2999999999999998"/>
    <n v="2.2999999999999998"/>
  </r>
  <r>
    <x v="0"/>
    <d v="2021-02-20T00:00:00"/>
    <s v="Zone 5 - Winston"/>
    <x v="58"/>
    <x v="53"/>
    <x v="41"/>
    <x v="4"/>
    <x v="4"/>
    <x v="0"/>
    <x v="3"/>
    <n v="146"/>
    <n v="15.9"/>
    <n v="15.9"/>
  </r>
  <r>
    <x v="0"/>
    <d v="2021-02-20T00:00:00"/>
    <s v="Zone 5 - Winston"/>
    <x v="59"/>
    <x v="31"/>
    <x v="42"/>
    <x v="1"/>
    <x v="4"/>
    <x v="0"/>
    <x v="1"/>
    <n v="109"/>
    <n v="5"/>
    <n v="5"/>
  </r>
  <r>
    <x v="0"/>
    <d v="2021-02-20T00:00:00"/>
    <s v="Zone 5 - Winston"/>
    <x v="60"/>
    <x v="54"/>
    <x v="43"/>
    <x v="1"/>
    <x v="4"/>
    <x v="0"/>
    <x v="0"/>
    <m/>
    <s v=""/>
    <s v=""/>
  </r>
  <r>
    <x v="0"/>
    <d v="2021-02-20T00:00:00"/>
    <s v="Zone 5 - Winston"/>
    <x v="61"/>
    <x v="55"/>
    <x v="43"/>
    <x v="1"/>
    <x v="4"/>
    <x v="0"/>
    <x v="3"/>
    <n v="84"/>
    <n v="2.4"/>
    <n v="2.4"/>
  </r>
  <r>
    <x v="0"/>
    <d v="2021-02-20T00:00:00"/>
    <s v="Zone 5 - Winston"/>
    <x v="61"/>
    <x v="55"/>
    <x v="43"/>
    <x v="1"/>
    <x v="4"/>
    <x v="0"/>
    <x v="3"/>
    <n v="73"/>
    <n v="1.4"/>
    <n v="1.4"/>
  </r>
  <r>
    <x v="0"/>
    <d v="2021-02-20T00:00:00"/>
    <s v="Zone 5 - Winston"/>
    <x v="62"/>
    <x v="49"/>
    <x v="42"/>
    <x v="1"/>
    <x v="4"/>
    <x v="0"/>
    <x v="4"/>
    <n v="75"/>
    <n v="3.4"/>
    <n v="3.4"/>
  </r>
  <r>
    <x v="0"/>
    <d v="2021-02-20T00:00:00"/>
    <s v="Zone 5 - Winston"/>
    <x v="62"/>
    <x v="49"/>
    <x v="42"/>
    <x v="1"/>
    <x v="4"/>
    <x v="0"/>
    <x v="2"/>
    <n v="84"/>
    <n v="2.2000000000000002"/>
    <n v="2.2000000000000002"/>
  </r>
  <r>
    <x v="0"/>
    <d v="2021-02-20T00:00:00"/>
    <s v="Zone 5 - Winston"/>
    <x v="63"/>
    <x v="56"/>
    <x v="43"/>
    <x v="8"/>
    <x v="4"/>
    <x v="0"/>
    <x v="3"/>
    <n v="120"/>
    <n v="8.1"/>
    <n v="8.1"/>
  </r>
  <r>
    <x v="0"/>
    <d v="2021-02-20T00:00:00"/>
    <s v="Zone 5 - Winston"/>
    <x v="63"/>
    <x v="56"/>
    <x v="43"/>
    <x v="8"/>
    <x v="4"/>
    <x v="0"/>
    <x v="1"/>
    <n v="117"/>
    <n v="6.4"/>
    <n v="6.4"/>
  </r>
  <r>
    <x v="0"/>
    <d v="2021-02-20T00:00:00"/>
    <s v="Zone 5 - Winston"/>
    <x v="64"/>
    <x v="57"/>
    <x v="44"/>
    <x v="0"/>
    <x v="4"/>
    <x v="0"/>
    <x v="0"/>
    <m/>
    <s v=""/>
    <s v=""/>
  </r>
  <r>
    <x v="0"/>
    <d v="2021-02-20T00:00:00"/>
    <s v="Zone 5 - Winston"/>
    <x v="64"/>
    <x v="57"/>
    <x v="44"/>
    <x v="0"/>
    <x v="4"/>
    <x v="0"/>
    <x v="2"/>
    <n v="71"/>
    <n v="1.3"/>
    <n v="1.3"/>
  </r>
  <r>
    <x v="0"/>
    <d v="2021-02-20T00:00:00"/>
    <s v="Zone 5 - Winston"/>
    <x v="65"/>
    <x v="58"/>
    <x v="45"/>
    <x v="5"/>
    <x v="4"/>
    <x v="0"/>
    <x v="3"/>
    <n v="74"/>
    <n v="1.5"/>
    <n v="1.5"/>
  </r>
  <r>
    <x v="0"/>
    <d v="2021-02-20T00:00:00"/>
    <s v="Zone 5 - Winston"/>
    <x v="65"/>
    <x v="58"/>
    <x v="45"/>
    <x v="5"/>
    <x v="4"/>
    <x v="0"/>
    <x v="3"/>
    <n v="95"/>
    <n v="3.6"/>
    <n v="3.6"/>
  </r>
  <r>
    <x v="0"/>
    <d v="2021-02-20T00:00:00"/>
    <s v="Zone 5 - Winston"/>
    <x v="65"/>
    <x v="58"/>
    <x v="45"/>
    <x v="5"/>
    <x v="4"/>
    <x v="0"/>
    <x v="2"/>
    <n v="80"/>
    <n v="1.8"/>
    <n v="1.8"/>
  </r>
  <r>
    <x v="0"/>
    <d v="2021-02-20T00:00:00"/>
    <s v="Zone 5 - Winston"/>
    <x v="66"/>
    <x v="59"/>
    <x v="46"/>
    <x v="1"/>
    <x v="4"/>
    <x v="1"/>
    <x v="0"/>
    <n v="45"/>
    <n v="0.9"/>
    <n v="0.9"/>
  </r>
  <r>
    <x v="0"/>
    <d v="2021-02-20T00:00:00"/>
    <s v="Zone 5 - Winston"/>
    <x v="66"/>
    <x v="59"/>
    <x v="46"/>
    <x v="1"/>
    <x v="4"/>
    <x v="1"/>
    <x v="0"/>
    <n v="44"/>
    <n v="0.9"/>
    <n v="0.9"/>
  </r>
  <r>
    <x v="0"/>
    <d v="2021-02-20T00:00:00"/>
    <s v="Zone 5 - Winston"/>
    <x v="66"/>
    <x v="59"/>
    <x v="46"/>
    <x v="1"/>
    <x v="4"/>
    <x v="0"/>
    <x v="4"/>
    <n v="80"/>
    <n v="4.0999999999999996"/>
    <n v="4.0999999999999996"/>
  </r>
  <r>
    <x v="0"/>
    <d v="2021-02-20T00:00:00"/>
    <s v="Zone 5 - Winston"/>
    <x v="66"/>
    <x v="59"/>
    <x v="46"/>
    <x v="1"/>
    <x v="4"/>
    <x v="0"/>
    <x v="4"/>
    <n v="57"/>
    <n v="1.5"/>
    <n v="1.5"/>
  </r>
  <r>
    <x v="0"/>
    <d v="2021-02-20T00:00:00"/>
    <s v="Zone 5 - Winston"/>
    <x v="66"/>
    <x v="59"/>
    <x v="46"/>
    <x v="1"/>
    <x v="4"/>
    <x v="0"/>
    <x v="4"/>
    <n v="71"/>
    <n v="2.9"/>
    <n v="2.9"/>
  </r>
  <r>
    <x v="0"/>
    <d v="2021-02-20T00:00:00"/>
    <s v="Zone 5 - Winston"/>
    <x v="67"/>
    <x v="60"/>
    <x v="44"/>
    <x v="5"/>
    <x v="4"/>
    <x v="0"/>
    <x v="1"/>
    <n v="115"/>
    <n v="6"/>
    <n v="6"/>
  </r>
  <r>
    <x v="0"/>
    <d v="2021-02-20T00:00:00"/>
    <s v="Zone 5 - Winston"/>
    <x v="67"/>
    <x v="60"/>
    <x v="44"/>
    <x v="5"/>
    <x v="4"/>
    <x v="0"/>
    <x v="1"/>
    <n v="120"/>
    <n v="7"/>
    <n v="7"/>
  </r>
  <r>
    <x v="0"/>
    <d v="2021-02-20T00:00:00"/>
    <s v="Zone 5 - Winston"/>
    <x v="67"/>
    <x v="60"/>
    <x v="44"/>
    <x v="5"/>
    <x v="4"/>
    <x v="0"/>
    <x v="3"/>
    <n v="124"/>
    <n v="9.1"/>
    <n v="9.1"/>
  </r>
  <r>
    <x v="0"/>
    <d v="2021-02-20T00:00:00"/>
    <s v="Zone 5 - Winston"/>
    <x v="67"/>
    <x v="60"/>
    <x v="44"/>
    <x v="5"/>
    <x v="4"/>
    <x v="0"/>
    <x v="3"/>
    <n v="120"/>
    <n v="8.1"/>
    <n v="8.1"/>
  </r>
  <r>
    <x v="0"/>
    <d v="2021-02-20T00:00:00"/>
    <s v="Zone 5 - Winston"/>
    <x v="67"/>
    <x v="60"/>
    <x v="44"/>
    <x v="5"/>
    <x v="4"/>
    <x v="0"/>
    <x v="4"/>
    <n v="84"/>
    <n v="4.7"/>
    <n v="4.7"/>
  </r>
  <r>
    <x v="0"/>
    <d v="2021-02-20T00:00:00"/>
    <s v="Zone 5 - Winston"/>
    <x v="67"/>
    <x v="60"/>
    <x v="44"/>
    <x v="5"/>
    <x v="4"/>
    <x v="0"/>
    <x v="5"/>
    <n v="120"/>
    <n v="15.8"/>
    <n v="15.8"/>
  </r>
  <r>
    <x v="0"/>
    <d v="2021-02-20T00:00:00"/>
    <s v="Zone 5 - Winston"/>
    <x v="68"/>
    <x v="27"/>
    <x v="41"/>
    <x v="8"/>
    <x v="4"/>
    <x v="0"/>
    <x v="4"/>
    <n v="66"/>
    <n v="2.2999999999999998"/>
    <n v="2.2999999999999998"/>
  </r>
  <r>
    <x v="0"/>
    <d v="2021-02-20T00:00:00"/>
    <s v="Zone 5 - Winston"/>
    <x v="68"/>
    <x v="27"/>
    <x v="41"/>
    <x v="8"/>
    <x v="4"/>
    <x v="0"/>
    <x v="4"/>
    <n v="77"/>
    <n v="3.6"/>
    <n v="3.6"/>
  </r>
  <r>
    <x v="0"/>
    <d v="2021-02-20T00:00:00"/>
    <s v="Zone 5 - Winston"/>
    <x v="68"/>
    <x v="27"/>
    <x v="41"/>
    <x v="8"/>
    <x v="4"/>
    <x v="0"/>
    <x v="4"/>
    <n v="71"/>
    <n v="2.9"/>
    <n v="2.9"/>
  </r>
  <r>
    <x v="0"/>
    <d v="2021-02-20T00:00:00"/>
    <s v="Zone 5 - Winston"/>
    <x v="69"/>
    <x v="61"/>
    <x v="47"/>
    <x v="1"/>
    <x v="4"/>
    <x v="0"/>
    <x v="3"/>
    <n v="141"/>
    <n v="14.1"/>
    <n v="14.1"/>
  </r>
  <r>
    <x v="0"/>
    <d v="2021-02-20T00:00:00"/>
    <s v="Zone 5 - Winston"/>
    <x v="70"/>
    <x v="62"/>
    <x v="44"/>
    <x v="4"/>
    <x v="4"/>
    <x v="0"/>
    <x v="0"/>
    <m/>
    <s v=""/>
    <s v=""/>
  </r>
  <r>
    <x v="0"/>
    <d v="2021-02-20T00:00:00"/>
    <s v="Zone 5 - Winston"/>
    <x v="70"/>
    <x v="62"/>
    <x v="44"/>
    <x v="4"/>
    <x v="4"/>
    <x v="0"/>
    <x v="1"/>
    <n v="121"/>
    <n v="7.2"/>
    <n v="7.2"/>
  </r>
  <r>
    <x v="0"/>
    <d v="2021-02-20T00:00:00"/>
    <s v="Zone 5 - Winston"/>
    <x v="70"/>
    <x v="62"/>
    <x v="44"/>
    <x v="4"/>
    <x v="4"/>
    <x v="0"/>
    <x v="1"/>
    <n v="113"/>
    <n v="5.7"/>
    <n v="5.7"/>
  </r>
  <r>
    <x v="0"/>
    <d v="2021-02-20T00:00:00"/>
    <s v="Zone 5 - Winston"/>
    <x v="71"/>
    <x v="63"/>
    <x v="48"/>
    <x v="1"/>
    <x v="4"/>
    <x v="0"/>
    <x v="3"/>
    <n v="128"/>
    <n v="10.1"/>
    <n v="10.1"/>
  </r>
  <r>
    <x v="0"/>
    <d v="2021-02-20T00:00:00"/>
    <s v="Zone 5 - Winston"/>
    <x v="71"/>
    <x v="63"/>
    <x v="48"/>
    <x v="1"/>
    <x v="4"/>
    <x v="0"/>
    <x v="3"/>
    <n v="95"/>
    <n v="3.6"/>
    <n v="3.6"/>
  </r>
  <r>
    <x v="0"/>
    <d v="2021-02-20T00:00:00"/>
    <s v="Zone 5 - Winston"/>
    <x v="72"/>
    <x v="64"/>
    <x v="37"/>
    <x v="1"/>
    <x v="4"/>
    <x v="0"/>
    <x v="4"/>
    <n v="75"/>
    <n v="3.4"/>
    <n v="3.4"/>
  </r>
  <r>
    <x v="0"/>
    <d v="2021-02-20T00:00:00"/>
    <s v="Zone 5 - Winston"/>
    <x v="73"/>
    <x v="65"/>
    <x v="49"/>
    <x v="1"/>
    <x v="4"/>
    <x v="0"/>
    <x v="3"/>
    <n v="108"/>
    <n v="5.6"/>
    <n v="5.6"/>
  </r>
  <r>
    <x v="0"/>
    <d v="2021-02-20T00:00:00"/>
    <s v="Zone 5 - Winston"/>
    <x v="73"/>
    <x v="65"/>
    <x v="49"/>
    <x v="1"/>
    <x v="4"/>
    <x v="0"/>
    <x v="3"/>
    <n v="117"/>
    <n v="7.4"/>
    <n v="7.4"/>
  </r>
  <r>
    <x v="0"/>
    <d v="2021-02-20T00:00:00"/>
    <s v="Zone 5 - Winston"/>
    <x v="73"/>
    <x v="65"/>
    <x v="49"/>
    <x v="1"/>
    <x v="4"/>
    <x v="0"/>
    <x v="3"/>
    <n v="74"/>
    <n v="1.5"/>
    <n v="1.5"/>
  </r>
  <r>
    <x v="0"/>
    <d v="2021-02-20T00:00:00"/>
    <s v="Zone 5 - Winston"/>
    <x v="73"/>
    <x v="65"/>
    <x v="49"/>
    <x v="1"/>
    <x v="4"/>
    <x v="0"/>
    <x v="3"/>
    <n v="89"/>
    <n v="2.9"/>
    <n v="2.9"/>
  </r>
  <r>
    <x v="0"/>
    <d v="2021-02-20T00:00:00"/>
    <s v="Zone 5 - Winston"/>
    <x v="74"/>
    <x v="66"/>
    <x v="37"/>
    <x v="0"/>
    <x v="4"/>
    <x v="0"/>
    <x v="4"/>
    <n v="64"/>
    <n v="2.1"/>
    <n v="2.1"/>
  </r>
  <r>
    <x v="0"/>
    <d v="2021-02-20T00:00:00"/>
    <s v="Zone 5 - Winston"/>
    <x v="75"/>
    <x v="67"/>
    <x v="26"/>
    <x v="4"/>
    <x v="5"/>
    <x v="0"/>
    <x v="0"/>
    <m/>
    <s v=""/>
    <s v=""/>
  </r>
  <r>
    <x v="0"/>
    <d v="2021-02-20T00:00:00"/>
    <s v="Zone 5 - Winston"/>
    <x v="76"/>
    <x v="68"/>
    <x v="50"/>
    <x v="4"/>
    <x v="5"/>
    <x v="0"/>
    <x v="0"/>
    <m/>
    <s v=""/>
    <s v=""/>
  </r>
  <r>
    <x v="0"/>
    <d v="2021-02-20T00:00:00"/>
    <s v="Zone 5 - Winston"/>
    <x v="77"/>
    <x v="69"/>
    <x v="51"/>
    <x v="1"/>
    <x v="5"/>
    <x v="0"/>
    <x v="3"/>
    <n v="140"/>
    <n v="13.7"/>
    <n v="13.7"/>
  </r>
  <r>
    <x v="0"/>
    <d v="2021-02-20T00:00:00"/>
    <s v="Zone 5 - Winston"/>
    <x v="77"/>
    <x v="69"/>
    <x v="51"/>
    <x v="1"/>
    <x v="5"/>
    <x v="0"/>
    <x v="3"/>
    <n v="136"/>
    <n v="12.4"/>
    <n v="12.4"/>
  </r>
  <r>
    <x v="0"/>
    <d v="2021-02-20T00:00:00"/>
    <s v="Zone 5 - Winston"/>
    <x v="77"/>
    <x v="69"/>
    <x v="51"/>
    <x v="1"/>
    <x v="5"/>
    <x v="0"/>
    <x v="3"/>
    <n v="121"/>
    <n v="8.3000000000000007"/>
    <n v="8.3000000000000007"/>
  </r>
  <r>
    <x v="0"/>
    <d v="2021-02-20T00:00:00"/>
    <s v="Zone 5 - Winston"/>
    <x v="78"/>
    <x v="70"/>
    <x v="52"/>
    <x v="1"/>
    <x v="5"/>
    <x v="0"/>
    <x v="3"/>
    <n v="161"/>
    <n v="22.2"/>
    <n v="22.2"/>
  </r>
  <r>
    <x v="0"/>
    <d v="2021-02-20T00:00:00"/>
    <s v="Zone 5 - Winston"/>
    <x v="78"/>
    <x v="70"/>
    <x v="52"/>
    <x v="1"/>
    <x v="5"/>
    <x v="0"/>
    <x v="3"/>
    <n v="125"/>
    <n v="9.3000000000000007"/>
    <n v="9.3000000000000007"/>
  </r>
  <r>
    <x v="0"/>
    <d v="2021-02-20T00:00:00"/>
    <s v="Zone 5 - Winston"/>
    <x v="78"/>
    <x v="70"/>
    <x v="52"/>
    <x v="1"/>
    <x v="5"/>
    <x v="0"/>
    <x v="3"/>
    <n v="76"/>
    <n v="1.7"/>
    <n v="1.7"/>
  </r>
  <r>
    <x v="0"/>
    <d v="2021-02-20T00:00:00"/>
    <s v="Zone 5 - Winston"/>
    <x v="78"/>
    <x v="70"/>
    <x v="52"/>
    <x v="1"/>
    <x v="5"/>
    <x v="0"/>
    <x v="2"/>
    <n v="74"/>
    <n v="1.5"/>
    <n v="1.5"/>
  </r>
  <r>
    <x v="0"/>
    <d v="2021-02-20T00:00:00"/>
    <s v="Zone 5 - Winston"/>
    <x v="79"/>
    <x v="71"/>
    <x v="53"/>
    <x v="8"/>
    <x v="5"/>
    <x v="0"/>
    <x v="3"/>
    <n v="150"/>
    <n v="17.399999999999999"/>
    <n v="17.399999999999999"/>
  </r>
  <r>
    <x v="0"/>
    <d v="2021-02-20T00:00:00"/>
    <s v="Zone 5 - Winston"/>
    <x v="80"/>
    <x v="72"/>
    <x v="54"/>
    <x v="1"/>
    <x v="5"/>
    <x v="0"/>
    <x v="3"/>
    <n v="153"/>
    <n v="18.600000000000001"/>
    <n v="18.600000000000001"/>
  </r>
  <r>
    <x v="0"/>
    <d v="2021-02-20T00:00:00"/>
    <s v="Zone 5 - Winston"/>
    <x v="80"/>
    <x v="72"/>
    <x v="54"/>
    <x v="1"/>
    <x v="5"/>
    <x v="0"/>
    <x v="3"/>
    <n v="155"/>
    <n v="19.5"/>
    <n v="19.5"/>
  </r>
  <r>
    <x v="0"/>
    <d v="2021-02-20T00:00:00"/>
    <s v="Zone 5 - Winston"/>
    <x v="80"/>
    <x v="72"/>
    <x v="54"/>
    <x v="1"/>
    <x v="5"/>
    <x v="0"/>
    <x v="3"/>
    <n v="83"/>
    <n v="2.2999999999999998"/>
    <n v="2.2999999999999998"/>
  </r>
  <r>
    <x v="0"/>
    <d v="2021-02-20T00:00:00"/>
    <s v="Zone 5 - Winston"/>
    <x v="81"/>
    <x v="73"/>
    <x v="55"/>
    <x v="1"/>
    <x v="5"/>
    <x v="0"/>
    <x v="3"/>
    <n v="135"/>
    <n v="12.1"/>
    <n v="12.1"/>
  </r>
  <r>
    <x v="0"/>
    <d v="2021-02-20T00:00:00"/>
    <s v="Zone 5 - Winston"/>
    <x v="82"/>
    <x v="74"/>
    <x v="30"/>
    <x v="1"/>
    <x v="5"/>
    <x v="0"/>
    <x v="3"/>
    <n v="106"/>
    <n v="5.3"/>
    <n v="5.3"/>
  </r>
  <r>
    <x v="0"/>
    <d v="2021-02-20T00:00:00"/>
    <s v="Zone 5 - Winston"/>
    <x v="82"/>
    <x v="74"/>
    <x v="30"/>
    <x v="1"/>
    <x v="5"/>
    <x v="0"/>
    <x v="3"/>
    <n v="129"/>
    <n v="10.4"/>
    <n v="10.4"/>
  </r>
  <r>
    <x v="0"/>
    <d v="2021-02-20T00:00:00"/>
    <s v="Zone 5 - Winston"/>
    <x v="82"/>
    <x v="74"/>
    <x v="30"/>
    <x v="1"/>
    <x v="5"/>
    <x v="0"/>
    <x v="3"/>
    <n v="127"/>
    <n v="9.8000000000000007"/>
    <n v="9.8000000000000007"/>
  </r>
  <r>
    <x v="0"/>
    <d v="2021-02-20T00:00:00"/>
    <s v="Zone 5 - Winston"/>
    <x v="82"/>
    <x v="74"/>
    <x v="30"/>
    <x v="1"/>
    <x v="5"/>
    <x v="0"/>
    <x v="3"/>
    <n v="109"/>
    <n v="5.8"/>
    <n v="5.8"/>
  </r>
  <r>
    <x v="0"/>
    <d v="2021-02-20T00:00:00"/>
    <s v="Zone 5 - Winston"/>
    <x v="82"/>
    <x v="74"/>
    <x v="30"/>
    <x v="1"/>
    <x v="5"/>
    <x v="0"/>
    <x v="3"/>
    <n v="104"/>
    <n v="5"/>
    <n v="5"/>
  </r>
  <r>
    <x v="0"/>
    <d v="2021-02-20T00:00:00"/>
    <s v="Zone 5 - Winston"/>
    <x v="82"/>
    <x v="74"/>
    <x v="30"/>
    <x v="1"/>
    <x v="5"/>
    <x v="0"/>
    <x v="3"/>
    <n v="146"/>
    <n v="15.9"/>
    <n v="15.9"/>
  </r>
  <r>
    <x v="0"/>
    <d v="2021-02-20T00:00:00"/>
    <s v="Zone 5 - Winston"/>
    <x v="82"/>
    <x v="74"/>
    <x v="30"/>
    <x v="1"/>
    <x v="5"/>
    <x v="0"/>
    <x v="3"/>
    <n v="147"/>
    <n v="16.2"/>
    <n v="16.2"/>
  </r>
  <r>
    <x v="0"/>
    <d v="2021-02-20T00:00:00"/>
    <s v="Zone 5 - Winston"/>
    <x v="83"/>
    <x v="75"/>
    <x v="56"/>
    <x v="1"/>
    <x v="5"/>
    <x v="0"/>
    <x v="3"/>
    <n v="151"/>
    <n v="17.8"/>
    <n v="17.8"/>
  </r>
  <r>
    <x v="0"/>
    <d v="2021-02-20T00:00:00"/>
    <s v="Zone 5 - Winston"/>
    <x v="84"/>
    <x v="76"/>
    <x v="57"/>
    <x v="1"/>
    <x v="5"/>
    <x v="0"/>
    <x v="3"/>
    <n v="134"/>
    <n v="11.8"/>
    <n v="11.8"/>
  </r>
  <r>
    <x v="0"/>
    <d v="2021-02-20T00:00:00"/>
    <s v="Zone 5 - Winston"/>
    <x v="84"/>
    <x v="76"/>
    <x v="57"/>
    <x v="1"/>
    <x v="5"/>
    <x v="0"/>
    <x v="1"/>
    <n v="98"/>
    <n v="3.4"/>
    <n v="3.4"/>
  </r>
  <r>
    <x v="0"/>
    <d v="2021-02-20T00:00:00"/>
    <s v="Zone 5 - Winston"/>
    <x v="84"/>
    <x v="76"/>
    <x v="57"/>
    <x v="1"/>
    <x v="5"/>
    <x v="0"/>
    <x v="1"/>
    <n v="80"/>
    <n v="1.7"/>
    <n v="1.7"/>
  </r>
  <r>
    <x v="0"/>
    <d v="2021-02-20T00:00:00"/>
    <s v="Zone 5 - Winston"/>
    <x v="84"/>
    <x v="76"/>
    <x v="57"/>
    <x v="1"/>
    <x v="5"/>
    <x v="0"/>
    <x v="2"/>
    <n v="77"/>
    <n v="1.6"/>
    <n v="1.6"/>
  </r>
  <r>
    <x v="0"/>
    <d v="2021-02-20T00:00:00"/>
    <s v="Zone 5 - Winston"/>
    <x v="85"/>
    <x v="77"/>
    <x v="58"/>
    <x v="5"/>
    <x v="5"/>
    <x v="0"/>
    <x v="3"/>
    <n v="82"/>
    <n v="2.2000000000000002"/>
    <n v="2.2000000000000002"/>
  </r>
  <r>
    <x v="0"/>
    <d v="2021-02-20T00:00:00"/>
    <s v="Zone 5 - Winston"/>
    <x v="86"/>
    <x v="78"/>
    <x v="50"/>
    <x v="2"/>
    <x v="5"/>
    <x v="0"/>
    <x v="3"/>
    <n v="73"/>
    <n v="1.4"/>
    <n v="1.4"/>
  </r>
  <r>
    <x v="0"/>
    <d v="2021-02-20T00:00:00"/>
    <s v="Zone 5 - Winston"/>
    <x v="87"/>
    <x v="79"/>
    <x v="59"/>
    <x v="8"/>
    <x v="5"/>
    <x v="0"/>
    <x v="4"/>
    <n v="82"/>
    <n v="4.4000000000000004"/>
    <n v="4.4000000000000004"/>
  </r>
  <r>
    <x v="0"/>
    <d v="2021-02-20T00:00:00"/>
    <s v="Zone 5 - Winston"/>
    <x v="87"/>
    <x v="79"/>
    <x v="59"/>
    <x v="8"/>
    <x v="5"/>
    <x v="1"/>
    <x v="0"/>
    <n v="44"/>
    <n v="0.9"/>
    <n v="0.9"/>
  </r>
  <r>
    <x v="0"/>
    <d v="2021-02-20T00:00:00"/>
    <s v="Zone 5 - Winston"/>
    <x v="88"/>
    <x v="80"/>
    <x v="60"/>
    <x v="5"/>
    <x v="5"/>
    <x v="1"/>
    <x v="0"/>
    <n v="116"/>
    <n v="16.600000000000001"/>
    <n v="16.600000000000001"/>
  </r>
  <r>
    <x v="0"/>
    <d v="2021-02-20T00:00:00"/>
    <s v="Zone 5 - Winston"/>
    <x v="88"/>
    <x v="80"/>
    <x v="60"/>
    <x v="5"/>
    <x v="5"/>
    <x v="0"/>
    <x v="3"/>
    <n v="144"/>
    <n v="15.1"/>
    <n v="15.1"/>
  </r>
  <r>
    <x v="0"/>
    <d v="2021-02-20T00:00:00"/>
    <s v="Zone 5 - Winston"/>
    <x v="89"/>
    <x v="81"/>
    <x v="15"/>
    <x v="5"/>
    <x v="5"/>
    <x v="4"/>
    <x v="0"/>
    <n v="32"/>
    <n v="0.6"/>
    <n v="0.6"/>
  </r>
  <r>
    <x v="0"/>
    <d v="2021-02-20T00:00:00"/>
    <s v="Zone 5 - Winston"/>
    <x v="89"/>
    <x v="81"/>
    <x v="15"/>
    <x v="5"/>
    <x v="5"/>
    <x v="0"/>
    <x v="1"/>
    <n v="95"/>
    <n v="3.1"/>
    <n v="3.1"/>
  </r>
  <r>
    <x v="0"/>
    <d v="2021-02-20T00:00:00"/>
    <s v="Zone 5 - Winston"/>
    <x v="90"/>
    <x v="82"/>
    <x v="2"/>
    <x v="1"/>
    <x v="5"/>
    <x v="0"/>
    <x v="3"/>
    <n v="142"/>
    <n v="14.4"/>
    <n v="14.4"/>
  </r>
  <r>
    <x v="0"/>
    <d v="2021-02-20T00:00:00"/>
    <s v="Zone 5 - Winston"/>
    <x v="91"/>
    <x v="10"/>
    <x v="61"/>
    <x v="1"/>
    <x v="5"/>
    <x v="0"/>
    <x v="3"/>
    <n v="122"/>
    <n v="8.6"/>
    <n v="8.6"/>
  </r>
  <r>
    <x v="0"/>
    <d v="2021-02-20T00:00:00"/>
    <s v="Zone 5 - Winston"/>
    <x v="92"/>
    <x v="83"/>
    <x v="62"/>
    <x v="1"/>
    <x v="5"/>
    <x v="0"/>
    <x v="1"/>
    <n v="83"/>
    <n v="1.9"/>
    <n v="1.9"/>
  </r>
  <r>
    <x v="0"/>
    <d v="2021-02-20T00:00:00"/>
    <s v="Zone 5 - Winston"/>
    <x v="92"/>
    <x v="83"/>
    <x v="62"/>
    <x v="1"/>
    <x v="5"/>
    <x v="0"/>
    <x v="1"/>
    <n v="105"/>
    <n v="4.4000000000000004"/>
    <n v="4.4000000000000004"/>
  </r>
  <r>
    <x v="0"/>
    <d v="2021-02-20T00:00:00"/>
    <s v="Zone 5 - Winston"/>
    <x v="93"/>
    <x v="84"/>
    <x v="63"/>
    <x v="0"/>
    <x v="6"/>
    <x v="0"/>
    <x v="0"/>
    <m/>
    <s v=""/>
    <s v=""/>
  </r>
  <r>
    <x v="0"/>
    <d v="2021-02-20T00:00:00"/>
    <s v="Zone 5 - Winston"/>
    <x v="94"/>
    <x v="58"/>
    <x v="64"/>
    <x v="2"/>
    <x v="6"/>
    <x v="0"/>
    <x v="0"/>
    <m/>
    <s v=""/>
    <s v=""/>
  </r>
  <r>
    <x v="0"/>
    <d v="2021-02-20T00:00:00"/>
    <s v="Zone 5 - Winston"/>
    <x v="95"/>
    <x v="85"/>
    <x v="65"/>
    <x v="0"/>
    <x v="6"/>
    <x v="0"/>
    <x v="0"/>
    <m/>
    <s v=""/>
    <s v=""/>
  </r>
  <r>
    <x v="0"/>
    <d v="2021-02-20T00:00:00"/>
    <s v="Zone 5 - Winston"/>
    <x v="96"/>
    <x v="86"/>
    <x v="66"/>
    <x v="3"/>
    <x v="6"/>
    <x v="0"/>
    <x v="0"/>
    <m/>
    <s v=""/>
    <s v=""/>
  </r>
  <r>
    <x v="0"/>
    <d v="2021-02-20T00:00:00"/>
    <s v="Zone 5 - Winston"/>
    <x v="97"/>
    <x v="26"/>
    <x v="67"/>
    <x v="9"/>
    <x v="6"/>
    <x v="0"/>
    <x v="0"/>
    <m/>
    <s v=""/>
    <s v=""/>
  </r>
  <r>
    <x v="0"/>
    <d v="2021-02-20T00:00:00"/>
    <s v="Zone 5 - Winston"/>
    <x v="98"/>
    <x v="87"/>
    <x v="35"/>
    <x v="5"/>
    <x v="6"/>
    <x v="0"/>
    <x v="3"/>
    <n v="106"/>
    <n v="5.3"/>
    <n v="5.3"/>
  </r>
  <r>
    <x v="0"/>
    <d v="2021-02-20T00:00:00"/>
    <s v="Zone 5 - Winston"/>
    <x v="98"/>
    <x v="87"/>
    <x v="35"/>
    <x v="5"/>
    <x v="6"/>
    <x v="0"/>
    <x v="3"/>
    <n v="140"/>
    <n v="13.7"/>
    <n v="13.7"/>
  </r>
  <r>
    <x v="0"/>
    <d v="2021-02-20T00:00:00"/>
    <s v="Zone 5 - Winston"/>
    <x v="98"/>
    <x v="87"/>
    <x v="35"/>
    <x v="5"/>
    <x v="6"/>
    <x v="0"/>
    <x v="3"/>
    <n v="122"/>
    <n v="8.6"/>
    <n v="8.6"/>
  </r>
  <r>
    <x v="0"/>
    <d v="2021-02-20T00:00:00"/>
    <s v="Zone 5 - Winston"/>
    <x v="98"/>
    <x v="87"/>
    <x v="35"/>
    <x v="5"/>
    <x v="6"/>
    <x v="0"/>
    <x v="1"/>
    <n v="71"/>
    <n v="1.1000000000000001"/>
    <n v="1.1000000000000001"/>
  </r>
  <r>
    <x v="0"/>
    <d v="2021-02-20T00:00:00"/>
    <s v="Zone 5 - Winston"/>
    <x v="98"/>
    <x v="87"/>
    <x v="35"/>
    <x v="5"/>
    <x v="6"/>
    <x v="0"/>
    <x v="6"/>
    <n v="148"/>
    <n v="43.8"/>
    <n v="43.8"/>
  </r>
  <r>
    <x v="0"/>
    <d v="2021-02-20T00:00:00"/>
    <s v="Zone 5 - Winston"/>
    <x v="99"/>
    <x v="88"/>
    <x v="68"/>
    <x v="1"/>
    <x v="6"/>
    <x v="0"/>
    <x v="1"/>
    <n v="84"/>
    <n v="2"/>
    <n v="2"/>
  </r>
  <r>
    <x v="0"/>
    <d v="2021-02-20T00:00:00"/>
    <s v="Zone 5 - Winston"/>
    <x v="99"/>
    <x v="88"/>
    <x v="68"/>
    <x v="1"/>
    <x v="6"/>
    <x v="0"/>
    <x v="1"/>
    <n v="123"/>
    <n v="7.6"/>
    <n v="7.6"/>
  </r>
  <r>
    <x v="0"/>
    <d v="2021-02-20T00:00:00"/>
    <s v="Zone 5 - Winston"/>
    <x v="99"/>
    <x v="88"/>
    <x v="68"/>
    <x v="1"/>
    <x v="6"/>
    <x v="0"/>
    <x v="3"/>
    <n v="167"/>
    <n v="25.2"/>
    <n v="25.2"/>
  </r>
  <r>
    <x v="0"/>
    <d v="2021-02-20T00:00:00"/>
    <s v="Zone 5 - Winston"/>
    <x v="99"/>
    <x v="88"/>
    <x v="68"/>
    <x v="1"/>
    <x v="6"/>
    <x v="0"/>
    <x v="3"/>
    <n v="106"/>
    <n v="5.3"/>
    <n v="5.3"/>
  </r>
  <r>
    <x v="0"/>
    <d v="2021-02-20T00:00:00"/>
    <s v="Zone 5 - Winston"/>
    <x v="99"/>
    <x v="88"/>
    <x v="68"/>
    <x v="1"/>
    <x v="6"/>
    <x v="0"/>
    <x v="3"/>
    <n v="140"/>
    <n v="13.7"/>
    <n v="13.7"/>
  </r>
  <r>
    <x v="0"/>
    <d v="2021-02-20T00:00:00"/>
    <s v="Zone 5 - Winston"/>
    <x v="99"/>
    <x v="88"/>
    <x v="68"/>
    <x v="1"/>
    <x v="6"/>
    <x v="0"/>
    <x v="9"/>
    <n v="122"/>
    <n v="23"/>
    <n v="23"/>
  </r>
  <r>
    <x v="0"/>
    <d v="2021-02-20T00:00:00"/>
    <s v="Zone 5 - Winston"/>
    <x v="100"/>
    <x v="89"/>
    <x v="10"/>
    <x v="0"/>
    <x v="6"/>
    <x v="0"/>
    <x v="1"/>
    <n v="112"/>
    <n v="5.5"/>
    <n v="5.5"/>
  </r>
  <r>
    <x v="0"/>
    <d v="2021-02-20T00:00:00"/>
    <s v="Zone 5 - Winston"/>
    <x v="100"/>
    <x v="89"/>
    <x v="10"/>
    <x v="0"/>
    <x v="6"/>
    <x v="0"/>
    <x v="1"/>
    <n v="132"/>
    <n v="9.8000000000000007"/>
    <n v="9.8000000000000007"/>
  </r>
  <r>
    <x v="0"/>
    <d v="2021-02-20T00:00:00"/>
    <s v="Zone 5 - Winston"/>
    <x v="100"/>
    <x v="89"/>
    <x v="10"/>
    <x v="0"/>
    <x v="6"/>
    <x v="0"/>
    <x v="1"/>
    <n v="113"/>
    <n v="5.7"/>
    <n v="5.7"/>
  </r>
  <r>
    <x v="0"/>
    <d v="2021-02-20T00:00:00"/>
    <s v="Zone 5 - Winston"/>
    <x v="101"/>
    <x v="90"/>
    <x v="66"/>
    <x v="8"/>
    <x v="6"/>
    <x v="0"/>
    <x v="3"/>
    <n v="91"/>
    <n v="3.1"/>
    <n v="3.1"/>
  </r>
  <r>
    <x v="0"/>
    <d v="2021-02-20T00:00:00"/>
    <s v="Zone 5 - Winston"/>
    <x v="102"/>
    <x v="91"/>
    <x v="69"/>
    <x v="1"/>
    <x v="6"/>
    <x v="0"/>
    <x v="3"/>
    <n v="144"/>
    <n v="15.1"/>
    <n v="15.1"/>
  </r>
  <r>
    <x v="0"/>
    <d v="2021-02-20T00:00:00"/>
    <s v="Zone 5 - Winston"/>
    <x v="103"/>
    <x v="92"/>
    <x v="70"/>
    <x v="5"/>
    <x v="6"/>
    <x v="0"/>
    <x v="3"/>
    <n v="163"/>
    <n v="23.1"/>
    <n v="23.1"/>
  </r>
  <r>
    <x v="0"/>
    <d v="2021-02-20T00:00:00"/>
    <s v="Zone 5 - Winston"/>
    <x v="103"/>
    <x v="92"/>
    <x v="70"/>
    <x v="5"/>
    <x v="6"/>
    <x v="0"/>
    <x v="3"/>
    <n v="143"/>
    <n v="14.8"/>
    <n v="14.8"/>
  </r>
  <r>
    <x v="0"/>
    <d v="2021-02-20T00:00:00"/>
    <s v="Zone 5 - Winston"/>
    <x v="103"/>
    <x v="92"/>
    <x v="70"/>
    <x v="5"/>
    <x v="6"/>
    <x v="0"/>
    <x v="3"/>
    <n v="147"/>
    <n v="16.2"/>
    <n v="16.2"/>
  </r>
  <r>
    <x v="0"/>
    <d v="2021-02-20T00:00:00"/>
    <s v="Zone 5 - Winston"/>
    <x v="103"/>
    <x v="92"/>
    <x v="70"/>
    <x v="5"/>
    <x v="6"/>
    <x v="0"/>
    <x v="3"/>
    <n v="148"/>
    <n v="16.600000000000001"/>
    <n v="16.600000000000001"/>
  </r>
  <r>
    <x v="0"/>
    <d v="2021-02-20T00:00:00"/>
    <s v="Zone 5 - Winston"/>
    <x v="103"/>
    <x v="92"/>
    <x v="70"/>
    <x v="5"/>
    <x v="6"/>
    <x v="0"/>
    <x v="1"/>
    <n v="110"/>
    <n v="5.2"/>
    <n v="5.2"/>
  </r>
  <r>
    <x v="0"/>
    <d v="2021-02-20T00:00:00"/>
    <s v="Zone 5 - Winston"/>
    <x v="103"/>
    <x v="92"/>
    <x v="70"/>
    <x v="5"/>
    <x v="6"/>
    <x v="0"/>
    <x v="5"/>
    <n v="110"/>
    <n v="12"/>
    <n v="12"/>
  </r>
  <r>
    <x v="0"/>
    <d v="2021-02-20T00:00:00"/>
    <s v="Zone 5 - Winston"/>
    <x v="104"/>
    <x v="93"/>
    <x v="53"/>
    <x v="5"/>
    <x v="6"/>
    <x v="1"/>
    <x v="0"/>
    <n v="45"/>
    <n v="0.9"/>
    <n v="0.9"/>
  </r>
  <r>
    <x v="0"/>
    <d v="2021-02-20T00:00:00"/>
    <s v="Zone 5 - Winston"/>
    <x v="104"/>
    <x v="93"/>
    <x v="53"/>
    <x v="5"/>
    <x v="6"/>
    <x v="0"/>
    <x v="3"/>
    <n v="134"/>
    <n v="11.8"/>
    <n v="11.8"/>
  </r>
  <r>
    <x v="0"/>
    <d v="2021-02-20T00:00:00"/>
    <s v="Zone 5 - Winston"/>
    <x v="104"/>
    <x v="93"/>
    <x v="53"/>
    <x v="5"/>
    <x v="6"/>
    <x v="0"/>
    <x v="7"/>
    <n v="80"/>
    <n v="9.4"/>
    <n v="9.4"/>
  </r>
  <r>
    <x v="0"/>
    <d v="2021-02-20T00:00:00"/>
    <s v="Zone 5 - Winston"/>
    <x v="104"/>
    <x v="93"/>
    <x v="53"/>
    <x v="5"/>
    <x v="6"/>
    <x v="0"/>
    <x v="1"/>
    <n v="76"/>
    <n v="1.4"/>
    <n v="1.4"/>
  </r>
  <r>
    <x v="0"/>
    <d v="2021-02-20T00:00:00"/>
    <s v="Zone 5 - Winston"/>
    <x v="104"/>
    <x v="93"/>
    <x v="53"/>
    <x v="5"/>
    <x v="6"/>
    <x v="0"/>
    <x v="2"/>
    <n v="74"/>
    <n v="1.5"/>
    <n v="1.5"/>
  </r>
  <r>
    <x v="0"/>
    <d v="2021-02-20T00:00:00"/>
    <s v="Zone 5 - Winston"/>
    <x v="104"/>
    <x v="93"/>
    <x v="53"/>
    <x v="5"/>
    <x v="6"/>
    <x v="0"/>
    <x v="5"/>
    <n v="126"/>
    <n v="18.399999999999999"/>
    <n v="18.399999999999999"/>
  </r>
  <r>
    <x v="0"/>
    <d v="2021-02-20T00:00:00"/>
    <s v="Zone 5 - Winston"/>
    <x v="105"/>
    <x v="94"/>
    <x v="71"/>
    <x v="5"/>
    <x v="6"/>
    <x v="0"/>
    <x v="3"/>
    <n v="148"/>
    <n v="16.600000000000001"/>
    <n v="16.600000000000001"/>
  </r>
  <r>
    <x v="0"/>
    <d v="2021-02-20T00:00:00"/>
    <s v="Zone 5 - Winston"/>
    <x v="105"/>
    <x v="94"/>
    <x v="71"/>
    <x v="5"/>
    <x v="6"/>
    <x v="0"/>
    <x v="1"/>
    <n v="117"/>
    <n v="6.4"/>
    <n v="6.4"/>
  </r>
  <r>
    <x v="0"/>
    <d v="2021-02-20T00:00:00"/>
    <s v="Zone 5 - Winston"/>
    <x v="105"/>
    <x v="94"/>
    <x v="71"/>
    <x v="5"/>
    <x v="6"/>
    <x v="0"/>
    <x v="5"/>
    <n v="128"/>
    <n v="19.3"/>
    <n v="19.3"/>
  </r>
  <r>
    <x v="0"/>
    <d v="2021-02-20T00:00:00"/>
    <s v="Zone 5 - Winston"/>
    <x v="106"/>
    <x v="95"/>
    <x v="71"/>
    <x v="9"/>
    <x v="6"/>
    <x v="0"/>
    <x v="3"/>
    <n v="133"/>
    <n v="11.5"/>
    <n v="11.5"/>
  </r>
  <r>
    <x v="0"/>
    <d v="2021-02-20T00:00:00"/>
    <s v="Zone 5 - Winston"/>
    <x v="107"/>
    <x v="96"/>
    <x v="65"/>
    <x v="7"/>
    <x v="6"/>
    <x v="0"/>
    <x v="1"/>
    <n v="106"/>
    <n v="4.5"/>
    <n v="4.5"/>
  </r>
  <r>
    <x v="0"/>
    <d v="2021-02-20T00:00:00"/>
    <s v="Zone 5 - Winston"/>
    <x v="107"/>
    <x v="96"/>
    <x v="65"/>
    <x v="7"/>
    <x v="6"/>
    <x v="0"/>
    <x v="1"/>
    <n v="104"/>
    <n v="4.2"/>
    <n v="4.2"/>
  </r>
  <r>
    <x v="0"/>
    <d v="2021-02-20T00:00:00"/>
    <s v="Zone 5 - Winston"/>
    <x v="108"/>
    <x v="97"/>
    <x v="65"/>
    <x v="2"/>
    <x v="6"/>
    <x v="0"/>
    <x v="8"/>
    <n v="54"/>
    <n v="2.6"/>
    <n v="2.6"/>
  </r>
  <r>
    <x v="0"/>
    <d v="2021-02-20T00:00:00"/>
    <s v="Zone 5 - Winston"/>
    <x v="108"/>
    <x v="97"/>
    <x v="65"/>
    <x v="2"/>
    <x v="6"/>
    <x v="0"/>
    <x v="8"/>
    <n v="69"/>
    <n v="4.5"/>
    <n v="4.5"/>
  </r>
  <r>
    <x v="0"/>
    <d v="2021-02-20T00:00:00"/>
    <s v="Zone 5 - Winston"/>
    <x v="108"/>
    <x v="97"/>
    <x v="65"/>
    <x v="2"/>
    <x v="6"/>
    <x v="0"/>
    <x v="1"/>
    <n v="110"/>
    <n v="5.2"/>
    <n v="5.2"/>
  </r>
  <r>
    <x v="0"/>
    <d v="2021-02-20T00:00:00"/>
    <s v="Zone 5 - Winston"/>
    <x v="108"/>
    <x v="97"/>
    <x v="65"/>
    <x v="2"/>
    <x v="6"/>
    <x v="0"/>
    <x v="3"/>
    <n v="75"/>
    <n v="1.6"/>
    <n v="1.6"/>
  </r>
  <r>
    <x v="0"/>
    <d v="2021-02-20T00:00:00"/>
    <s v="Zone 5 - Winston"/>
    <x v="109"/>
    <x v="98"/>
    <x v="72"/>
    <x v="1"/>
    <x v="6"/>
    <x v="0"/>
    <x v="3"/>
    <n v="148"/>
    <n v="16.600000000000001"/>
    <n v="16.600000000000001"/>
  </r>
  <r>
    <x v="0"/>
    <d v="2021-02-20T00:00:00"/>
    <s v="Zone 5 - Winston"/>
    <x v="109"/>
    <x v="98"/>
    <x v="72"/>
    <x v="1"/>
    <x v="6"/>
    <x v="0"/>
    <x v="3"/>
    <n v="114"/>
    <n v="6.8"/>
    <n v="6.8"/>
  </r>
  <r>
    <x v="0"/>
    <d v="2021-02-20T00:00:00"/>
    <s v="Zone 5 - Winston"/>
    <x v="109"/>
    <x v="98"/>
    <x v="72"/>
    <x v="1"/>
    <x v="6"/>
    <x v="0"/>
    <x v="5"/>
    <n v="106"/>
    <n v="10.7"/>
    <n v="10.7"/>
  </r>
  <r>
    <x v="0"/>
    <d v="2021-02-20T00:00:00"/>
    <s v="Zone 5 - Winston"/>
    <x v="110"/>
    <x v="70"/>
    <x v="73"/>
    <x v="1"/>
    <x v="6"/>
    <x v="0"/>
    <x v="2"/>
    <n v="68"/>
    <n v="1.1000000000000001"/>
    <n v="1.1000000000000001"/>
  </r>
  <r>
    <x v="0"/>
    <d v="2021-02-20T00:00:00"/>
    <s v="Zone 5 - Winston"/>
    <x v="110"/>
    <x v="70"/>
    <x v="73"/>
    <x v="1"/>
    <x v="6"/>
    <x v="0"/>
    <x v="5"/>
    <n v="118"/>
    <n v="15"/>
    <n v="15"/>
  </r>
  <r>
    <x v="0"/>
    <d v="2021-02-20T00:00:00"/>
    <s v="Zone 5 - Winston"/>
    <x v="111"/>
    <x v="99"/>
    <x v="50"/>
    <x v="1"/>
    <x v="6"/>
    <x v="0"/>
    <x v="4"/>
    <n v="66"/>
    <n v="2.2999999999999998"/>
    <n v="2.2999999999999998"/>
  </r>
  <r>
    <x v="0"/>
    <d v="2021-02-20T00:00:00"/>
    <s v="Zone 5 - Winston"/>
    <x v="111"/>
    <x v="99"/>
    <x v="50"/>
    <x v="1"/>
    <x v="6"/>
    <x v="0"/>
    <x v="0"/>
    <m/>
    <s v=""/>
    <s v=""/>
  </r>
  <r>
    <x v="0"/>
    <d v="2021-02-20T00:00:00"/>
    <s v="Zone 5 - Winston"/>
    <x v="112"/>
    <x v="100"/>
    <x v="74"/>
    <x v="8"/>
    <x v="6"/>
    <x v="1"/>
    <x v="0"/>
    <n v="46"/>
    <n v="1"/>
    <n v="1"/>
  </r>
  <r>
    <x v="0"/>
    <d v="2021-02-20T00:00:00"/>
    <s v="Zone 5 - Winston"/>
    <x v="113"/>
    <x v="101"/>
    <x v="63"/>
    <x v="5"/>
    <x v="6"/>
    <x v="0"/>
    <x v="3"/>
    <n v="137"/>
    <n v="12.8"/>
    <n v="12.8"/>
  </r>
  <r>
    <x v="0"/>
    <d v="2021-02-20T00:00:00"/>
    <s v="Zone 5 - Winston"/>
    <x v="113"/>
    <x v="101"/>
    <x v="63"/>
    <x v="5"/>
    <x v="6"/>
    <x v="0"/>
    <x v="3"/>
    <n v="176"/>
    <n v="30.1"/>
    <n v="30.1"/>
  </r>
  <r>
    <x v="0"/>
    <d v="2021-02-20T00:00:00"/>
    <s v="Zone 5 - Winston"/>
    <x v="113"/>
    <x v="101"/>
    <x v="63"/>
    <x v="5"/>
    <x v="6"/>
    <x v="0"/>
    <x v="3"/>
    <n v="92"/>
    <n v="3.3"/>
    <n v="3.3"/>
  </r>
  <r>
    <x v="0"/>
    <d v="2021-02-20T00:00:00"/>
    <s v="Zone 5 - Winston"/>
    <x v="113"/>
    <x v="101"/>
    <x v="63"/>
    <x v="5"/>
    <x v="6"/>
    <x v="0"/>
    <x v="3"/>
    <n v="110"/>
    <n v="6"/>
    <n v="6"/>
  </r>
  <r>
    <x v="0"/>
    <d v="2021-02-20T00:00:00"/>
    <s v="Zone 5 - Winston"/>
    <x v="113"/>
    <x v="101"/>
    <x v="63"/>
    <x v="5"/>
    <x v="6"/>
    <x v="0"/>
    <x v="3"/>
    <n v="111"/>
    <n v="6.2"/>
    <n v="6.2"/>
  </r>
  <r>
    <x v="0"/>
    <d v="2021-02-20T00:00:00"/>
    <s v="Zone 5 - Winston"/>
    <x v="113"/>
    <x v="101"/>
    <x v="63"/>
    <x v="5"/>
    <x v="6"/>
    <x v="0"/>
    <x v="3"/>
    <n v="77"/>
    <n v="1.8"/>
    <n v="1.8"/>
  </r>
  <r>
    <x v="0"/>
    <d v="2021-02-20T00:00:00"/>
    <s v="Zone 5 - Winston"/>
    <x v="113"/>
    <x v="101"/>
    <x v="63"/>
    <x v="5"/>
    <x v="6"/>
    <x v="0"/>
    <x v="1"/>
    <n v="101"/>
    <n v="3.8"/>
    <n v="3.8"/>
  </r>
  <r>
    <x v="0"/>
    <d v="2021-02-20T00:00:00"/>
    <s v="Zone 5 - Winston"/>
    <x v="114"/>
    <x v="102"/>
    <x v="63"/>
    <x v="5"/>
    <x v="6"/>
    <x v="0"/>
    <x v="1"/>
    <n v="109"/>
    <n v="5"/>
    <n v="5"/>
  </r>
  <r>
    <x v="0"/>
    <d v="2021-02-20T00:00:00"/>
    <s v="Zone 5 - Winston"/>
    <x v="114"/>
    <x v="102"/>
    <x v="63"/>
    <x v="5"/>
    <x v="6"/>
    <x v="0"/>
    <x v="1"/>
    <n v="97"/>
    <n v="3.3"/>
    <n v="3.3"/>
  </r>
  <r>
    <x v="0"/>
    <d v="2021-02-20T00:00:00"/>
    <s v="Zone 5 - Winston"/>
    <x v="114"/>
    <x v="102"/>
    <x v="63"/>
    <x v="5"/>
    <x v="6"/>
    <x v="0"/>
    <x v="3"/>
    <n v="139"/>
    <n v="13.4"/>
    <n v="13.4"/>
  </r>
  <r>
    <x v="0"/>
    <d v="2021-02-20T00:00:00"/>
    <s v="Zone 5 - Winston"/>
    <x v="114"/>
    <x v="102"/>
    <x v="63"/>
    <x v="5"/>
    <x v="6"/>
    <x v="0"/>
    <x v="3"/>
    <n v="77"/>
    <n v="1.8"/>
    <n v="1.8"/>
  </r>
  <r>
    <x v="0"/>
    <d v="2021-02-20T00:00:00"/>
    <s v="Zone 5 - Winston"/>
    <x v="114"/>
    <x v="102"/>
    <x v="63"/>
    <x v="5"/>
    <x v="6"/>
    <x v="0"/>
    <x v="3"/>
    <n v="139"/>
    <n v="13.4"/>
    <n v="13.4"/>
  </r>
  <r>
    <x v="0"/>
    <d v="2021-02-20T00:00:00"/>
    <s v="Zone 5 - Winston"/>
    <x v="114"/>
    <x v="102"/>
    <x v="63"/>
    <x v="5"/>
    <x v="6"/>
    <x v="0"/>
    <x v="3"/>
    <n v="155"/>
    <n v="19.5"/>
    <n v="19.5"/>
  </r>
  <r>
    <x v="0"/>
    <d v="2021-02-20T00:00:00"/>
    <s v="Zone 5 - Winston"/>
    <x v="114"/>
    <x v="102"/>
    <x v="63"/>
    <x v="5"/>
    <x v="6"/>
    <x v="0"/>
    <x v="3"/>
    <n v="121"/>
    <n v="8.3000000000000007"/>
    <n v="8.3000000000000007"/>
  </r>
  <r>
    <x v="0"/>
    <d v="2021-02-20T00:00:00"/>
    <s v="Zone 5 - Winston"/>
    <x v="114"/>
    <x v="102"/>
    <x v="63"/>
    <x v="5"/>
    <x v="6"/>
    <x v="0"/>
    <x v="3"/>
    <n v="107"/>
    <n v="5.5"/>
    <n v="5.5"/>
  </r>
  <r>
    <x v="0"/>
    <d v="2021-02-20T00:00:00"/>
    <s v="Zone 5 - Winston"/>
    <x v="115"/>
    <x v="103"/>
    <x v="75"/>
    <x v="1"/>
    <x v="6"/>
    <x v="0"/>
    <x v="3"/>
    <n v="142"/>
    <n v="14.4"/>
    <n v="14.4"/>
  </r>
  <r>
    <x v="0"/>
    <d v="2021-02-20T00:00:00"/>
    <s v="Zone 5 - Winston"/>
    <x v="115"/>
    <x v="103"/>
    <x v="75"/>
    <x v="1"/>
    <x v="6"/>
    <x v="0"/>
    <x v="5"/>
    <n v="108"/>
    <n v="11.3"/>
    <n v="11.3"/>
  </r>
  <r>
    <x v="0"/>
    <d v="2021-02-20T00:00:00"/>
    <s v="Zone 5 - Winston"/>
    <x v="116"/>
    <x v="104"/>
    <x v="76"/>
    <x v="8"/>
    <x v="6"/>
    <x v="0"/>
    <x v="2"/>
    <n v="90"/>
    <n v="2.7"/>
    <n v="2.7"/>
  </r>
  <r>
    <x v="0"/>
    <d v="2021-02-20T00:00:00"/>
    <s v="Zone 5 - Winston"/>
    <x v="116"/>
    <x v="104"/>
    <x v="76"/>
    <x v="8"/>
    <x v="6"/>
    <x v="0"/>
    <x v="3"/>
    <n v="172"/>
    <n v="27.8"/>
    <n v="27.8"/>
  </r>
  <r>
    <x v="0"/>
    <d v="2021-02-20T00:00:00"/>
    <s v="Zone 5 - Winston"/>
    <x v="116"/>
    <x v="104"/>
    <x v="76"/>
    <x v="8"/>
    <x v="6"/>
    <x v="0"/>
    <x v="1"/>
    <n v="95"/>
    <n v="3.1"/>
    <n v="3.1"/>
  </r>
  <r>
    <x v="0"/>
    <d v="2021-02-20T00:00:00"/>
    <s v="Zone 5 - Winston"/>
    <x v="117"/>
    <x v="105"/>
    <x v="67"/>
    <x v="1"/>
    <x v="6"/>
    <x v="0"/>
    <x v="3"/>
    <n v="153"/>
    <n v="18.600000000000001"/>
    <n v="18.600000000000001"/>
  </r>
  <r>
    <x v="0"/>
    <d v="2021-02-20T00:00:00"/>
    <s v="Zone 5 - Winston"/>
    <x v="117"/>
    <x v="105"/>
    <x v="67"/>
    <x v="1"/>
    <x v="6"/>
    <x v="0"/>
    <x v="3"/>
    <n v="108"/>
    <n v="5.6"/>
    <n v="5.6"/>
  </r>
  <r>
    <x v="0"/>
    <d v="2021-02-20T00:00:00"/>
    <s v="Zone 5 - Winston"/>
    <x v="117"/>
    <x v="105"/>
    <x v="67"/>
    <x v="1"/>
    <x v="6"/>
    <x v="0"/>
    <x v="3"/>
    <n v="120"/>
    <n v="8.1"/>
    <n v="8.1"/>
  </r>
  <r>
    <x v="0"/>
    <d v="2021-02-20T00:00:00"/>
    <s v="Zone 5 - Winston"/>
    <x v="117"/>
    <x v="105"/>
    <x v="67"/>
    <x v="1"/>
    <x v="6"/>
    <x v="0"/>
    <x v="3"/>
    <n v="106"/>
    <n v="5.3"/>
    <n v="5.3"/>
  </r>
  <r>
    <x v="0"/>
    <d v="2021-02-20T00:00:00"/>
    <s v="Zone 5 - Winston"/>
    <x v="118"/>
    <x v="106"/>
    <x v="77"/>
    <x v="5"/>
    <x v="3"/>
    <x v="0"/>
    <x v="0"/>
    <m/>
    <s v=""/>
    <s v=""/>
  </r>
  <r>
    <x v="0"/>
    <d v="2021-02-20T00:00:00"/>
    <s v="Zone 5 - Winston"/>
    <x v="119"/>
    <x v="107"/>
    <x v="78"/>
    <x v="1"/>
    <x v="3"/>
    <x v="0"/>
    <x v="0"/>
    <m/>
    <s v=""/>
    <s v=""/>
  </r>
  <r>
    <x v="0"/>
    <d v="2021-02-20T00:00:00"/>
    <s v="Zone 5 - Winston"/>
    <x v="120"/>
    <x v="84"/>
    <x v="79"/>
    <x v="2"/>
    <x v="3"/>
    <x v="0"/>
    <x v="0"/>
    <m/>
    <s v=""/>
    <s v=""/>
  </r>
  <r>
    <x v="0"/>
    <d v="2021-02-20T00:00:00"/>
    <s v="Zone 5 - Winston"/>
    <x v="121"/>
    <x v="7"/>
    <x v="51"/>
    <x v="5"/>
    <x v="7"/>
    <x v="0"/>
    <x v="0"/>
    <m/>
    <s v=""/>
    <s v=""/>
  </r>
  <r>
    <x v="0"/>
    <d v="2021-02-20T00:00:00"/>
    <s v="Zone 5 - Winston"/>
    <x v="122"/>
    <x v="108"/>
    <x v="80"/>
    <x v="1"/>
    <x v="3"/>
    <x v="0"/>
    <x v="1"/>
    <n v="90"/>
    <n v="2.6"/>
    <n v="2.6"/>
  </r>
  <r>
    <x v="0"/>
    <d v="2021-02-20T00:00:00"/>
    <s v="Zone 5 - Winston"/>
    <x v="122"/>
    <x v="108"/>
    <x v="80"/>
    <x v="1"/>
    <x v="3"/>
    <x v="0"/>
    <x v="6"/>
    <n v="151"/>
    <n v="46.6"/>
    <n v="46.6"/>
  </r>
  <r>
    <x v="0"/>
    <d v="2021-02-20T00:00:00"/>
    <s v="Zone 5 - Winston"/>
    <x v="122"/>
    <x v="108"/>
    <x v="80"/>
    <x v="1"/>
    <x v="3"/>
    <x v="0"/>
    <x v="1"/>
    <n v="72"/>
    <n v="1.2"/>
    <n v="1.2"/>
  </r>
  <r>
    <x v="0"/>
    <d v="2021-02-20T00:00:00"/>
    <s v="Zone 5 - Winston"/>
    <x v="123"/>
    <x v="109"/>
    <x v="79"/>
    <x v="7"/>
    <x v="3"/>
    <x v="0"/>
    <x v="1"/>
    <n v="111"/>
    <n v="5.3"/>
    <n v="5.3"/>
  </r>
  <r>
    <x v="0"/>
    <d v="2021-02-20T00:00:00"/>
    <s v="Zone 5 - Winston"/>
    <x v="123"/>
    <x v="109"/>
    <x v="79"/>
    <x v="7"/>
    <x v="3"/>
    <x v="0"/>
    <x v="1"/>
    <n v="104"/>
    <n v="4.2"/>
    <n v="4.2"/>
  </r>
  <r>
    <x v="0"/>
    <d v="2021-02-20T00:00:00"/>
    <s v="Zone 5 - Winston"/>
    <x v="123"/>
    <x v="109"/>
    <x v="79"/>
    <x v="7"/>
    <x v="3"/>
    <x v="0"/>
    <x v="1"/>
    <n v="89"/>
    <n v="2.5"/>
    <n v="2.5"/>
  </r>
  <r>
    <x v="0"/>
    <d v="2021-02-20T00:00:00"/>
    <s v="Zone 5 - Winston"/>
    <x v="123"/>
    <x v="109"/>
    <x v="79"/>
    <x v="7"/>
    <x v="3"/>
    <x v="0"/>
    <x v="1"/>
    <n v="86"/>
    <n v="2.2000000000000002"/>
    <n v="2.2000000000000002"/>
  </r>
  <r>
    <x v="0"/>
    <d v="2021-02-20T00:00:00"/>
    <s v="Zone 5 - Winston"/>
    <x v="124"/>
    <x v="110"/>
    <x v="81"/>
    <x v="5"/>
    <x v="3"/>
    <x v="0"/>
    <x v="1"/>
    <n v="85"/>
    <n v="2.1"/>
    <n v="2.1"/>
  </r>
  <r>
    <x v="0"/>
    <d v="2021-02-20T00:00:00"/>
    <s v="Zone 5 - Winston"/>
    <x v="124"/>
    <x v="110"/>
    <x v="81"/>
    <x v="5"/>
    <x v="3"/>
    <x v="0"/>
    <x v="1"/>
    <n v="100"/>
    <n v="3.7"/>
    <n v="3.7"/>
  </r>
  <r>
    <x v="0"/>
    <d v="2021-02-20T00:00:00"/>
    <s v="Zone 5 - Winston"/>
    <x v="125"/>
    <x v="111"/>
    <x v="82"/>
    <x v="2"/>
    <x v="3"/>
    <x v="0"/>
    <x v="1"/>
    <n v="120"/>
    <n v="7"/>
    <n v="7"/>
  </r>
  <r>
    <x v="0"/>
    <d v="2021-02-20T00:00:00"/>
    <s v="Zone 5 - Winston"/>
    <x v="125"/>
    <x v="111"/>
    <x v="82"/>
    <x v="2"/>
    <x v="3"/>
    <x v="0"/>
    <x v="1"/>
    <n v="106"/>
    <n v="4.5"/>
    <n v="4.5"/>
  </r>
  <r>
    <x v="0"/>
    <d v="2021-02-20T00:00:00"/>
    <s v="Zone 5 - Winston"/>
    <x v="125"/>
    <x v="111"/>
    <x v="82"/>
    <x v="2"/>
    <x v="3"/>
    <x v="0"/>
    <x v="3"/>
    <n v="151"/>
    <n v="17.8"/>
    <n v="17.8"/>
  </r>
  <r>
    <x v="0"/>
    <d v="2021-02-20T00:00:00"/>
    <s v="Zone 5 - Winston"/>
    <x v="125"/>
    <x v="111"/>
    <x v="82"/>
    <x v="2"/>
    <x v="3"/>
    <x v="0"/>
    <x v="3"/>
    <n v="149"/>
    <n v="17"/>
    <n v="17"/>
  </r>
  <r>
    <x v="0"/>
    <d v="2021-02-20T00:00:00"/>
    <s v="Zone 5 - Winston"/>
    <x v="126"/>
    <x v="32"/>
    <x v="83"/>
    <x v="5"/>
    <x v="3"/>
    <x v="0"/>
    <x v="3"/>
    <n v="149"/>
    <n v="17"/>
    <n v="17"/>
  </r>
  <r>
    <x v="0"/>
    <d v="2021-02-20T00:00:00"/>
    <s v="Zone 5 - Winston"/>
    <x v="127"/>
    <x v="112"/>
    <x v="84"/>
    <x v="0"/>
    <x v="3"/>
    <x v="0"/>
    <x v="3"/>
    <n v="145"/>
    <n v="15.5"/>
    <n v="15.5"/>
  </r>
  <r>
    <x v="0"/>
    <d v="2021-02-20T00:00:00"/>
    <s v="Zone 5 - Winston"/>
    <x v="127"/>
    <x v="112"/>
    <x v="84"/>
    <x v="0"/>
    <x v="3"/>
    <x v="0"/>
    <x v="5"/>
    <n v="121"/>
    <n v="16.2"/>
    <n v="16.2"/>
  </r>
  <r>
    <x v="0"/>
    <d v="2021-02-20T00:00:00"/>
    <s v="Zone 5 - Winston"/>
    <x v="128"/>
    <x v="113"/>
    <x v="51"/>
    <x v="0"/>
    <x v="7"/>
    <x v="0"/>
    <x v="2"/>
    <n v="85"/>
    <n v="2.2000000000000002"/>
    <n v="2.2000000000000002"/>
  </r>
  <r>
    <x v="0"/>
    <d v="2021-02-20T00:00:00"/>
    <s v="Zone 5 - Winston"/>
    <x v="128"/>
    <x v="113"/>
    <x v="51"/>
    <x v="0"/>
    <x v="7"/>
    <x v="0"/>
    <x v="3"/>
    <n v="136"/>
    <n v="12.4"/>
    <n v="12.4"/>
  </r>
  <r>
    <x v="0"/>
    <d v="2021-02-20T00:00:00"/>
    <s v="Zone 5 - Winston"/>
    <x v="129"/>
    <x v="114"/>
    <x v="85"/>
    <x v="5"/>
    <x v="3"/>
    <x v="0"/>
    <x v="3"/>
    <n v="141"/>
    <n v="14.1"/>
    <n v="14.1"/>
  </r>
  <r>
    <x v="0"/>
    <d v="2021-02-20T00:00:00"/>
    <s v="Zone 5 - Winston"/>
    <x v="129"/>
    <x v="114"/>
    <x v="85"/>
    <x v="5"/>
    <x v="3"/>
    <x v="0"/>
    <x v="3"/>
    <n v="143"/>
    <n v="14.8"/>
    <n v="14.8"/>
  </r>
  <r>
    <x v="0"/>
    <d v="2021-02-20T00:00:00"/>
    <s v="Zone 5 - Winston"/>
    <x v="129"/>
    <x v="114"/>
    <x v="85"/>
    <x v="5"/>
    <x v="3"/>
    <x v="0"/>
    <x v="1"/>
    <n v="71"/>
    <n v="1.1000000000000001"/>
    <n v="1.1000000000000001"/>
  </r>
  <r>
    <x v="0"/>
    <d v="2021-02-20T00:00:00"/>
    <s v="Zone 5 - Winston"/>
    <x v="130"/>
    <x v="115"/>
    <x v="86"/>
    <x v="5"/>
    <x v="3"/>
    <x v="0"/>
    <x v="5"/>
    <n v="116"/>
    <n v="14.2"/>
    <n v="14.2"/>
  </r>
  <r>
    <x v="0"/>
    <d v="2021-02-20T00:00:00"/>
    <s v="Zone 5 - Winston"/>
    <x v="130"/>
    <x v="115"/>
    <x v="86"/>
    <x v="5"/>
    <x v="3"/>
    <x v="1"/>
    <x v="0"/>
    <n v="60"/>
    <n v="2.2000000000000002"/>
    <n v="2.2000000000000002"/>
  </r>
  <r>
    <x v="0"/>
    <d v="2021-02-20T00:00:00"/>
    <s v="Zone 5 - Winston"/>
    <x v="130"/>
    <x v="115"/>
    <x v="86"/>
    <x v="5"/>
    <x v="3"/>
    <x v="0"/>
    <x v="3"/>
    <n v="133"/>
    <n v="11.5"/>
    <n v="11.5"/>
  </r>
  <r>
    <x v="0"/>
    <d v="2021-02-20T00:00:00"/>
    <s v="Zone 5 - Winston"/>
    <x v="130"/>
    <x v="115"/>
    <x v="86"/>
    <x v="5"/>
    <x v="3"/>
    <x v="0"/>
    <x v="3"/>
    <n v="107"/>
    <n v="5.5"/>
    <n v="5.5"/>
  </r>
  <r>
    <x v="0"/>
    <d v="2021-02-20T00:00:00"/>
    <s v="Zone 5 - Winston"/>
    <x v="130"/>
    <x v="115"/>
    <x v="86"/>
    <x v="5"/>
    <x v="3"/>
    <x v="0"/>
    <x v="3"/>
    <n v="129"/>
    <n v="10.4"/>
    <n v="10.4"/>
  </r>
  <r>
    <x v="0"/>
    <d v="2021-02-20T00:00:00"/>
    <s v="Zone 5 - Winston"/>
    <x v="130"/>
    <x v="115"/>
    <x v="86"/>
    <x v="5"/>
    <x v="3"/>
    <x v="0"/>
    <x v="3"/>
    <n v="93"/>
    <n v="3.4"/>
    <n v="3.4"/>
  </r>
  <r>
    <x v="0"/>
    <d v="2021-02-20T00:00:00"/>
    <s v="Zone 5 - Winston"/>
    <x v="130"/>
    <x v="115"/>
    <x v="86"/>
    <x v="5"/>
    <x v="3"/>
    <x v="0"/>
    <x v="3"/>
    <n v="114"/>
    <n v="6.8"/>
    <n v="6.8"/>
  </r>
  <r>
    <x v="0"/>
    <d v="2021-02-20T00:00:00"/>
    <s v="Zone 5 - Winston"/>
    <x v="131"/>
    <x v="116"/>
    <x v="87"/>
    <x v="1"/>
    <x v="3"/>
    <x v="0"/>
    <x v="3"/>
    <n v="78"/>
    <n v="1.9"/>
    <n v="1.9"/>
  </r>
  <r>
    <x v="0"/>
    <d v="2021-02-20T00:00:00"/>
    <s v="Zone 5 - Winston"/>
    <x v="131"/>
    <x v="116"/>
    <x v="87"/>
    <x v="1"/>
    <x v="3"/>
    <x v="0"/>
    <x v="1"/>
    <n v="127"/>
    <n v="8.5"/>
    <n v="8.5"/>
  </r>
  <r>
    <x v="0"/>
    <d v="2021-02-20T00:00:00"/>
    <s v="Zone 5 - Winston"/>
    <x v="132"/>
    <x v="117"/>
    <x v="45"/>
    <x v="7"/>
    <x v="3"/>
    <x v="0"/>
    <x v="3"/>
    <n v="79"/>
    <n v="1.9"/>
    <n v="1.9"/>
  </r>
  <r>
    <x v="0"/>
    <d v="2021-02-20T00:00:00"/>
    <s v="Zone 5 - Winston"/>
    <x v="132"/>
    <x v="117"/>
    <x v="45"/>
    <x v="7"/>
    <x v="3"/>
    <x v="0"/>
    <x v="3"/>
    <n v="118"/>
    <n v="7.6"/>
    <n v="7.6"/>
  </r>
  <r>
    <x v="0"/>
    <d v="2021-02-20T00:00:00"/>
    <s v="Zone 5 - Winston"/>
    <x v="133"/>
    <x v="118"/>
    <x v="88"/>
    <x v="1"/>
    <x v="3"/>
    <x v="0"/>
    <x v="5"/>
    <n v="108"/>
    <n v="11.3"/>
    <n v="11.3"/>
  </r>
  <r>
    <x v="0"/>
    <d v="2021-02-20T00:00:00"/>
    <s v="Zone 5 - Winston"/>
    <x v="133"/>
    <x v="118"/>
    <x v="88"/>
    <x v="1"/>
    <x v="3"/>
    <x v="0"/>
    <x v="3"/>
    <n v="112"/>
    <n v="6.4"/>
    <n v="6.4"/>
  </r>
  <r>
    <x v="0"/>
    <d v="2021-02-20T00:00:00"/>
    <s v="Zone 5 - Winston"/>
    <x v="133"/>
    <x v="118"/>
    <x v="88"/>
    <x v="1"/>
    <x v="3"/>
    <x v="0"/>
    <x v="1"/>
    <n v="84"/>
    <n v="2"/>
    <n v="2"/>
  </r>
  <r>
    <x v="0"/>
    <d v="2021-02-20T00:00:00"/>
    <s v="Zone 5 - Winston"/>
    <x v="134"/>
    <x v="119"/>
    <x v="89"/>
    <x v="7"/>
    <x v="3"/>
    <x v="0"/>
    <x v="3"/>
    <n v="92"/>
    <n v="3.3"/>
    <n v="3.3"/>
  </r>
  <r>
    <x v="0"/>
    <d v="2021-02-20T00:00:00"/>
    <s v="Zone 5 - Winston"/>
    <x v="134"/>
    <x v="119"/>
    <x v="89"/>
    <x v="7"/>
    <x v="3"/>
    <x v="0"/>
    <x v="3"/>
    <n v="152"/>
    <n v="18.2"/>
    <n v="18.2"/>
  </r>
  <r>
    <x v="0"/>
    <d v="2021-02-20T00:00:00"/>
    <s v="Zone 5 - Winston"/>
    <x v="134"/>
    <x v="119"/>
    <x v="89"/>
    <x v="7"/>
    <x v="3"/>
    <x v="0"/>
    <x v="1"/>
    <n v="94"/>
    <n v="3"/>
    <n v="3"/>
  </r>
  <r>
    <x v="0"/>
    <d v="2021-02-20T00:00:00"/>
    <s v="Zone 5 - Winston"/>
    <x v="134"/>
    <x v="119"/>
    <x v="89"/>
    <x v="7"/>
    <x v="3"/>
    <x v="0"/>
    <x v="1"/>
    <n v="102"/>
    <n v="4"/>
    <n v="4"/>
  </r>
  <r>
    <x v="0"/>
    <d v="2021-02-20T00:00:00"/>
    <s v="Zone 5 - Winston"/>
    <x v="134"/>
    <x v="119"/>
    <x v="89"/>
    <x v="7"/>
    <x v="3"/>
    <x v="0"/>
    <x v="1"/>
    <n v="90"/>
    <n v="2.6"/>
    <n v="2.6"/>
  </r>
  <r>
    <x v="0"/>
    <d v="2021-02-20T00:00:00"/>
    <s v="Zone 5 - Winston"/>
    <x v="134"/>
    <x v="119"/>
    <x v="89"/>
    <x v="7"/>
    <x v="3"/>
    <x v="0"/>
    <x v="1"/>
    <n v="85"/>
    <n v="2.1"/>
    <n v="2.1"/>
  </r>
  <r>
    <x v="0"/>
    <d v="2021-02-20T00:00:00"/>
    <s v="Zone 5 - Winston"/>
    <x v="134"/>
    <x v="119"/>
    <x v="89"/>
    <x v="7"/>
    <x v="3"/>
    <x v="0"/>
    <x v="1"/>
    <n v="85"/>
    <n v="2.1"/>
    <n v="2.1"/>
  </r>
  <r>
    <x v="0"/>
    <d v="2021-02-20T00:00:00"/>
    <s v="Zone 5 - Winston"/>
    <x v="134"/>
    <x v="119"/>
    <x v="89"/>
    <x v="7"/>
    <x v="3"/>
    <x v="0"/>
    <x v="1"/>
    <n v="120"/>
    <n v="7"/>
    <n v="7"/>
  </r>
  <r>
    <x v="0"/>
    <d v="2021-02-20T00:00:00"/>
    <s v="Zone 5 - Winston"/>
    <x v="134"/>
    <x v="119"/>
    <x v="89"/>
    <x v="7"/>
    <x v="3"/>
    <x v="0"/>
    <x v="2"/>
    <n v="99"/>
    <n v="3.6"/>
    <n v="3.6"/>
  </r>
  <r>
    <x v="0"/>
    <d v="2021-02-20T00:00:00"/>
    <s v="Zone 5 - Winston"/>
    <x v="135"/>
    <x v="120"/>
    <x v="90"/>
    <x v="0"/>
    <x v="3"/>
    <x v="0"/>
    <x v="2"/>
    <n v="71"/>
    <n v="1.3"/>
    <n v="1.3"/>
  </r>
  <r>
    <x v="0"/>
    <d v="2021-02-20T00:00:00"/>
    <s v="Zone 5 - Winston"/>
    <x v="135"/>
    <x v="120"/>
    <x v="90"/>
    <x v="0"/>
    <x v="3"/>
    <x v="0"/>
    <x v="3"/>
    <n v="126"/>
    <n v="9.6"/>
    <n v="9.6"/>
  </r>
  <r>
    <x v="0"/>
    <d v="2021-02-20T00:00:00"/>
    <s v="Zone 5 - Winston"/>
    <x v="136"/>
    <x v="121"/>
    <x v="91"/>
    <x v="5"/>
    <x v="3"/>
    <x v="0"/>
    <x v="3"/>
    <n v="174"/>
    <n v="29"/>
    <n v="29"/>
  </r>
  <r>
    <x v="0"/>
    <d v="2021-02-20T00:00:00"/>
    <s v="Zone 5 - Winston"/>
    <x v="137"/>
    <x v="122"/>
    <x v="92"/>
    <x v="2"/>
    <x v="3"/>
    <x v="0"/>
    <x v="3"/>
    <n v="134"/>
    <n v="11.8"/>
    <n v="11.8"/>
  </r>
  <r>
    <x v="0"/>
    <d v="2021-02-20T00:00:00"/>
    <s v="Zone 5 - Winston"/>
    <x v="137"/>
    <x v="122"/>
    <x v="92"/>
    <x v="2"/>
    <x v="3"/>
    <x v="0"/>
    <x v="1"/>
    <n v="103"/>
    <n v="4.0999999999999996"/>
    <n v="4.0999999999999996"/>
  </r>
  <r>
    <x v="0"/>
    <d v="2021-02-20T00:00:00"/>
    <s v="Zone 5 - Winston"/>
    <x v="137"/>
    <x v="122"/>
    <x v="92"/>
    <x v="2"/>
    <x v="3"/>
    <x v="0"/>
    <x v="5"/>
    <n v="95"/>
    <n v="7.5"/>
    <n v="7.5"/>
  </r>
  <r>
    <x v="0"/>
    <d v="2021-02-20T00:00:00"/>
    <s v="Zone 5 - Winston"/>
    <x v="137"/>
    <x v="122"/>
    <x v="92"/>
    <x v="2"/>
    <x v="3"/>
    <x v="0"/>
    <x v="4"/>
    <n v="81"/>
    <n v="4.2"/>
    <n v="4.2"/>
  </r>
  <r>
    <x v="0"/>
    <d v="2021-02-20T00:00:00"/>
    <s v="Zone 5 - Winston"/>
    <x v="138"/>
    <x v="123"/>
    <x v="92"/>
    <x v="3"/>
    <x v="3"/>
    <x v="0"/>
    <x v="3"/>
    <n v="75"/>
    <n v="1.6"/>
    <n v="1.6"/>
  </r>
  <r>
    <x v="0"/>
    <d v="2021-02-20T00:00:00"/>
    <s v="Zone 5 - Winston"/>
    <x v="138"/>
    <x v="123"/>
    <x v="92"/>
    <x v="3"/>
    <x v="3"/>
    <x v="2"/>
    <x v="0"/>
    <n v="42"/>
    <n v="2.2999999999999998"/>
    <n v="2.2999999999999998"/>
  </r>
  <r>
    <x v="0"/>
    <d v="2021-02-20T00:00:00"/>
    <s v="Zone 5 - Winston"/>
    <x v="138"/>
    <x v="123"/>
    <x v="92"/>
    <x v="3"/>
    <x v="3"/>
    <x v="1"/>
    <x v="0"/>
    <n v="55"/>
    <n v="1.7"/>
    <n v="1.7"/>
  </r>
  <r>
    <x v="0"/>
    <d v="2021-02-20T00:00:00"/>
    <s v="Zone 5 - Winston"/>
    <x v="138"/>
    <x v="123"/>
    <x v="92"/>
    <x v="3"/>
    <x v="3"/>
    <x v="0"/>
    <x v="4"/>
    <n v="62"/>
    <n v="1.9"/>
    <n v="1.9"/>
  </r>
  <r>
    <x v="0"/>
    <d v="2021-02-20T00:00:00"/>
    <s v="Zone 5 - Winston"/>
    <x v="139"/>
    <x v="124"/>
    <x v="49"/>
    <x v="7"/>
    <x v="3"/>
    <x v="0"/>
    <x v="1"/>
    <n v="118"/>
    <n v="6.6"/>
    <n v="6.6"/>
  </r>
  <r>
    <x v="0"/>
    <d v="2021-02-20T00:00:00"/>
    <s v="Zone 5 - Winston"/>
    <x v="140"/>
    <x v="125"/>
    <x v="93"/>
    <x v="7"/>
    <x v="3"/>
    <x v="0"/>
    <x v="1"/>
    <n v="105"/>
    <n v="4.4000000000000004"/>
    <n v="4.4000000000000004"/>
  </r>
  <r>
    <x v="0"/>
    <d v="2021-02-20T00:00:00"/>
    <s v="Zone 5 - Winston"/>
    <x v="140"/>
    <x v="125"/>
    <x v="93"/>
    <x v="7"/>
    <x v="3"/>
    <x v="0"/>
    <x v="1"/>
    <n v="83"/>
    <n v="1.9"/>
    <n v="1.9"/>
  </r>
  <r>
    <x v="0"/>
    <d v="2021-02-20T00:00:00"/>
    <s v="Zone 5 - Winston"/>
    <x v="140"/>
    <x v="125"/>
    <x v="93"/>
    <x v="7"/>
    <x v="3"/>
    <x v="0"/>
    <x v="3"/>
    <n v="147"/>
    <n v="16.2"/>
    <n v="16.2"/>
  </r>
  <r>
    <x v="0"/>
    <d v="2021-02-20T00:00:00"/>
    <s v="Zone 5 - Winston"/>
    <x v="140"/>
    <x v="125"/>
    <x v="93"/>
    <x v="7"/>
    <x v="3"/>
    <x v="0"/>
    <x v="2"/>
    <n v="83"/>
    <n v="2.1"/>
    <n v="2.1"/>
  </r>
  <r>
    <x v="0"/>
    <d v="2021-02-20T00:00:00"/>
    <s v="Zone 5 - Winston"/>
    <x v="141"/>
    <x v="10"/>
    <x v="78"/>
    <x v="2"/>
    <x v="3"/>
    <x v="0"/>
    <x v="1"/>
    <n v="109"/>
    <n v="5"/>
    <n v="5"/>
  </r>
  <r>
    <x v="0"/>
    <d v="2021-02-20T00:00:00"/>
    <s v="Zone 5 - Winston"/>
    <x v="141"/>
    <x v="10"/>
    <x v="78"/>
    <x v="2"/>
    <x v="3"/>
    <x v="0"/>
    <x v="3"/>
    <n v="110"/>
    <n v="6"/>
    <n v="6"/>
  </r>
  <r>
    <x v="0"/>
    <d v="2021-02-20T00:00:00"/>
    <s v="Zone 5 - Winston"/>
    <x v="142"/>
    <x v="5"/>
    <x v="51"/>
    <x v="1"/>
    <x v="3"/>
    <x v="0"/>
    <x v="1"/>
    <n v="75"/>
    <n v="1.3"/>
    <n v="1.3"/>
  </r>
  <r>
    <x v="0"/>
    <d v="2021-02-20T00:00:00"/>
    <s v="Zone 5 - Winston"/>
    <x v="143"/>
    <x v="126"/>
    <x v="94"/>
    <x v="7"/>
    <x v="7"/>
    <x v="0"/>
    <x v="3"/>
    <n v="134"/>
    <n v="11.8"/>
    <n v="11.8"/>
  </r>
  <r>
    <x v="0"/>
    <d v="2021-02-20T00:00:00"/>
    <s v="Zone 5 - Winston"/>
    <x v="143"/>
    <x v="126"/>
    <x v="94"/>
    <x v="7"/>
    <x v="7"/>
    <x v="0"/>
    <x v="3"/>
    <n v="120"/>
    <n v="8.1"/>
    <n v="8.1"/>
  </r>
  <r>
    <x v="0"/>
    <d v="2021-02-20T00:00:00"/>
    <s v="Zone 5 - Winston"/>
    <x v="144"/>
    <x v="46"/>
    <x v="95"/>
    <x v="1"/>
    <x v="7"/>
    <x v="0"/>
    <x v="3"/>
    <n v="99"/>
    <n v="4.2"/>
    <n v="4.2"/>
  </r>
  <r>
    <x v="0"/>
    <d v="2021-02-20T00:00:00"/>
    <s v="Zone 5 - Winston"/>
    <x v="144"/>
    <x v="46"/>
    <x v="95"/>
    <x v="1"/>
    <x v="7"/>
    <x v="0"/>
    <x v="3"/>
    <n v="128"/>
    <n v="10.1"/>
    <n v="10.1"/>
  </r>
  <r>
    <x v="0"/>
    <d v="2021-02-20T00:00:00"/>
    <s v="Zone 5 - Winston"/>
    <x v="145"/>
    <x v="127"/>
    <x v="96"/>
    <x v="1"/>
    <x v="7"/>
    <x v="0"/>
    <x v="3"/>
    <n v="137"/>
    <n v="12.8"/>
    <n v="12.8"/>
  </r>
  <r>
    <x v="0"/>
    <d v="2021-02-20T00:00:00"/>
    <s v="Zone 5 - Winston"/>
    <x v="146"/>
    <x v="128"/>
    <x v="97"/>
    <x v="5"/>
    <x v="7"/>
    <x v="0"/>
    <x v="6"/>
    <n v="159"/>
    <n v="54.8"/>
    <n v="54.8"/>
  </r>
  <r>
    <x v="0"/>
    <d v="2021-02-20T00:00:00"/>
    <s v="Zone 5 - Winston"/>
    <x v="146"/>
    <x v="128"/>
    <x v="97"/>
    <x v="5"/>
    <x v="7"/>
    <x v="0"/>
    <x v="5"/>
    <n v="99"/>
    <n v="8.6"/>
    <n v="8.6"/>
  </r>
  <r>
    <x v="0"/>
    <d v="2021-02-20T00:00:00"/>
    <s v="Zone 5 - Winston"/>
    <x v="147"/>
    <x v="129"/>
    <x v="98"/>
    <x v="1"/>
    <x v="7"/>
    <x v="0"/>
    <x v="5"/>
    <n v="121"/>
    <n v="16.2"/>
    <n v="16.2"/>
  </r>
  <r>
    <x v="0"/>
    <d v="2021-02-20T00:00:00"/>
    <s v="Zone 5 - Winston"/>
    <x v="147"/>
    <x v="129"/>
    <x v="98"/>
    <x v="1"/>
    <x v="7"/>
    <x v="0"/>
    <x v="7"/>
    <n v="99"/>
    <n v="18"/>
    <n v="18"/>
  </r>
  <r>
    <x v="0"/>
    <d v="2021-02-20T00:00:00"/>
    <s v="Zone 5 - Winston"/>
    <x v="147"/>
    <x v="129"/>
    <x v="98"/>
    <x v="1"/>
    <x v="7"/>
    <x v="0"/>
    <x v="3"/>
    <n v="99"/>
    <n v="4.2"/>
    <n v="4.2"/>
  </r>
  <r>
    <x v="0"/>
    <d v="2021-02-20T00:00:00"/>
    <s v="Zone 5 - Winston"/>
    <x v="148"/>
    <x v="9"/>
    <x v="99"/>
    <x v="1"/>
    <x v="7"/>
    <x v="0"/>
    <x v="3"/>
    <n v="94"/>
    <n v="3.5"/>
    <n v="3.5"/>
  </r>
  <r>
    <x v="0"/>
    <d v="2021-02-20T00:00:00"/>
    <s v="Zone 5 - Winston"/>
    <x v="148"/>
    <x v="9"/>
    <x v="99"/>
    <x v="1"/>
    <x v="7"/>
    <x v="0"/>
    <x v="3"/>
    <n v="116"/>
    <n v="7.2"/>
    <n v="7.2"/>
  </r>
  <r>
    <x v="0"/>
    <d v="2021-02-20T00:00:00"/>
    <s v="Zone 5 - Winston"/>
    <x v="148"/>
    <x v="9"/>
    <x v="99"/>
    <x v="1"/>
    <x v="7"/>
    <x v="0"/>
    <x v="3"/>
    <n v="119"/>
    <n v="7.9"/>
    <n v="7.9"/>
  </r>
  <r>
    <x v="0"/>
    <d v="2021-02-20T00:00:00"/>
    <s v="Zone 5 - Winston"/>
    <x v="148"/>
    <x v="9"/>
    <x v="99"/>
    <x v="1"/>
    <x v="7"/>
    <x v="0"/>
    <x v="3"/>
    <n v="107"/>
    <n v="5.5"/>
    <n v="5.5"/>
  </r>
  <r>
    <x v="0"/>
    <d v="2021-02-20T00:00:00"/>
    <s v="Zone 5 - Winston"/>
    <x v="148"/>
    <x v="9"/>
    <x v="99"/>
    <x v="1"/>
    <x v="7"/>
    <x v="0"/>
    <x v="3"/>
    <n v="86"/>
    <n v="2.6"/>
    <n v="2.6"/>
  </r>
  <r>
    <x v="0"/>
    <d v="2021-02-20T00:00:00"/>
    <s v="Zone 5 - Winston"/>
    <x v="148"/>
    <x v="9"/>
    <x v="99"/>
    <x v="1"/>
    <x v="7"/>
    <x v="0"/>
    <x v="3"/>
    <n v="116"/>
    <n v="7.2"/>
    <n v="7.2"/>
  </r>
  <r>
    <x v="0"/>
    <d v="2021-02-20T00:00:00"/>
    <s v="Zone 5 - Winston"/>
    <x v="149"/>
    <x v="130"/>
    <x v="100"/>
    <x v="1"/>
    <x v="7"/>
    <x v="0"/>
    <x v="1"/>
    <n v="105"/>
    <n v="4.4000000000000004"/>
    <n v="4.4000000000000004"/>
  </r>
  <r>
    <x v="0"/>
    <d v="2021-02-20T00:00:00"/>
    <s v="Zone 5 - Winston"/>
    <x v="149"/>
    <x v="130"/>
    <x v="100"/>
    <x v="1"/>
    <x v="7"/>
    <x v="0"/>
    <x v="1"/>
    <n v="113"/>
    <n v="5.7"/>
    <n v="5.7"/>
  </r>
  <r>
    <x v="0"/>
    <d v="2021-02-20T00:00:00"/>
    <s v="Zone 5 - Winston"/>
    <x v="149"/>
    <x v="130"/>
    <x v="100"/>
    <x v="1"/>
    <x v="7"/>
    <x v="0"/>
    <x v="1"/>
    <n v="88"/>
    <n v="2.4"/>
    <n v="2.4"/>
  </r>
  <r>
    <x v="0"/>
    <d v="2021-02-20T00:00:00"/>
    <s v="Zone 5 - Winston"/>
    <x v="150"/>
    <x v="131"/>
    <x v="101"/>
    <x v="1"/>
    <x v="7"/>
    <x v="0"/>
    <x v="0"/>
    <m/>
    <s v=""/>
    <s v=""/>
  </r>
  <r>
    <x v="0"/>
    <d v="2021-02-20T00:00:00"/>
    <s v="Zone 5 - Winston"/>
    <x v="151"/>
    <x v="132"/>
    <x v="102"/>
    <x v="5"/>
    <x v="7"/>
    <x v="0"/>
    <x v="0"/>
    <m/>
    <s v=""/>
    <s v=""/>
  </r>
  <r>
    <x v="0"/>
    <d v="2021-02-20T00:00:00"/>
    <s v="Zone 5 - Winston"/>
    <x v="151"/>
    <x v="132"/>
    <x v="102"/>
    <x v="5"/>
    <x v="7"/>
    <x v="0"/>
    <x v="1"/>
    <n v="125"/>
    <n v="8.1"/>
    <n v="8.1"/>
  </r>
  <r>
    <x v="0"/>
    <d v="2021-02-20T00:00:00"/>
    <s v="Zone 5 - Winston"/>
    <x v="151"/>
    <x v="132"/>
    <x v="102"/>
    <x v="5"/>
    <x v="7"/>
    <x v="0"/>
    <x v="1"/>
    <n v="114"/>
    <n v="5.8"/>
    <n v="5.8"/>
  </r>
  <r>
    <x v="0"/>
    <d v="2021-02-20T00:00:00"/>
    <s v="Zone 5 - Winston"/>
    <x v="151"/>
    <x v="132"/>
    <x v="102"/>
    <x v="5"/>
    <x v="7"/>
    <x v="0"/>
    <x v="3"/>
    <n v="152"/>
    <n v="18.2"/>
    <n v="18.2"/>
  </r>
  <r>
    <x v="0"/>
    <d v="2021-02-20T00:00:00"/>
    <s v="Zone 5 - Winston"/>
    <x v="151"/>
    <x v="132"/>
    <x v="102"/>
    <x v="5"/>
    <x v="7"/>
    <x v="0"/>
    <x v="3"/>
    <n v="149"/>
    <n v="17"/>
    <n v="17"/>
  </r>
  <r>
    <x v="0"/>
    <d v="2021-02-20T00:00:00"/>
    <s v="Zone 5 - Winston"/>
    <x v="151"/>
    <x v="132"/>
    <x v="102"/>
    <x v="5"/>
    <x v="7"/>
    <x v="0"/>
    <x v="3"/>
    <n v="154"/>
    <n v="19.100000000000001"/>
    <n v="19.100000000000001"/>
  </r>
  <r>
    <x v="0"/>
    <d v="2021-02-20T00:00:00"/>
    <s v="Zone 5 - Winston"/>
    <x v="151"/>
    <x v="132"/>
    <x v="102"/>
    <x v="5"/>
    <x v="7"/>
    <x v="0"/>
    <x v="3"/>
    <n v="147"/>
    <n v="16.2"/>
    <n v="16.2"/>
  </r>
  <r>
    <x v="0"/>
    <d v="2021-02-20T00:00:00"/>
    <s v="Zone 5 - Winston"/>
    <x v="151"/>
    <x v="132"/>
    <x v="102"/>
    <x v="5"/>
    <x v="7"/>
    <x v="0"/>
    <x v="3"/>
    <n v="139"/>
    <n v="13.4"/>
    <n v="13.4"/>
  </r>
  <r>
    <x v="0"/>
    <d v="2021-02-20T00:00:00"/>
    <s v="Zone 5 - Winston"/>
    <x v="151"/>
    <x v="132"/>
    <x v="102"/>
    <x v="5"/>
    <x v="7"/>
    <x v="0"/>
    <x v="3"/>
    <n v="118"/>
    <n v="7.6"/>
    <n v="7.6"/>
  </r>
  <r>
    <x v="0"/>
    <d v="2021-02-20T00:00:00"/>
    <s v="Zone 5 - Winston"/>
    <x v="151"/>
    <x v="132"/>
    <x v="102"/>
    <x v="5"/>
    <x v="7"/>
    <x v="0"/>
    <x v="3"/>
    <n v="78"/>
    <n v="1.9"/>
    <n v="1.9"/>
  </r>
  <r>
    <x v="0"/>
    <d v="2021-02-20T00:00:00"/>
    <s v="Zone 5 - Winston"/>
    <x v="151"/>
    <x v="132"/>
    <x v="102"/>
    <x v="5"/>
    <x v="7"/>
    <x v="0"/>
    <x v="3"/>
    <n v="131"/>
    <n v="10.9"/>
    <n v="10.9"/>
  </r>
  <r>
    <x v="0"/>
    <d v="2021-02-20T00:00:00"/>
    <s v="Zone 5 - Winston"/>
    <x v="151"/>
    <x v="132"/>
    <x v="102"/>
    <x v="5"/>
    <x v="7"/>
    <x v="0"/>
    <x v="1"/>
    <n v="101"/>
    <n v="3.8"/>
    <n v="3.8"/>
  </r>
  <r>
    <x v="0"/>
    <d v="2021-02-20T00:00:00"/>
    <s v="Zone 5 - Winston"/>
    <x v="152"/>
    <x v="133"/>
    <x v="103"/>
    <x v="0"/>
    <x v="7"/>
    <x v="0"/>
    <x v="0"/>
    <m/>
    <s v=""/>
    <s v=""/>
  </r>
  <r>
    <x v="0"/>
    <d v="2021-02-20T00:00:00"/>
    <s v="Zone 5 - Winston"/>
    <x v="153"/>
    <x v="134"/>
    <x v="103"/>
    <x v="0"/>
    <x v="7"/>
    <x v="0"/>
    <x v="1"/>
    <n v="90"/>
    <n v="2.6"/>
    <n v="2.6"/>
  </r>
  <r>
    <x v="0"/>
    <d v="2021-02-20T00:00:00"/>
    <s v="Zone 5 - Winston"/>
    <x v="154"/>
    <x v="135"/>
    <x v="103"/>
    <x v="5"/>
    <x v="7"/>
    <x v="0"/>
    <x v="1"/>
    <n v="118"/>
    <n v="6.6"/>
    <n v="6.6"/>
  </r>
  <r>
    <x v="0"/>
    <d v="2021-02-20T00:00:00"/>
    <s v="Zone 5 - Winston"/>
    <x v="154"/>
    <x v="135"/>
    <x v="103"/>
    <x v="5"/>
    <x v="7"/>
    <x v="0"/>
    <x v="1"/>
    <n v="76"/>
    <n v="1.4"/>
    <n v="1.4"/>
  </r>
  <r>
    <x v="0"/>
    <d v="2021-02-20T00:00:00"/>
    <s v="Zone 5 - Winston"/>
    <x v="154"/>
    <x v="135"/>
    <x v="103"/>
    <x v="5"/>
    <x v="7"/>
    <x v="0"/>
    <x v="9"/>
    <n v="112"/>
    <n v="17.399999999999999"/>
    <n v="17.399999999999999"/>
  </r>
  <r>
    <x v="0"/>
    <d v="2021-02-20T00:00:00"/>
    <s v="Zone 5 - Winston"/>
    <x v="154"/>
    <x v="135"/>
    <x v="103"/>
    <x v="5"/>
    <x v="7"/>
    <x v="0"/>
    <x v="3"/>
    <n v="82"/>
    <n v="2.2000000000000002"/>
    <n v="2.2000000000000002"/>
  </r>
  <r>
    <x v="0"/>
    <d v="2021-02-20T00:00:00"/>
    <s v="Zone 5 - Winston"/>
    <x v="154"/>
    <x v="135"/>
    <x v="103"/>
    <x v="5"/>
    <x v="7"/>
    <x v="0"/>
    <x v="3"/>
    <n v="92"/>
    <n v="3.3"/>
    <n v="3.3"/>
  </r>
  <r>
    <x v="0"/>
    <d v="2021-02-20T00:00:00"/>
    <s v="Zone 5 - Winston"/>
    <x v="154"/>
    <x v="135"/>
    <x v="103"/>
    <x v="5"/>
    <x v="7"/>
    <x v="0"/>
    <x v="3"/>
    <n v="85"/>
    <n v="2.5"/>
    <n v="2.5"/>
  </r>
  <r>
    <x v="0"/>
    <d v="2021-02-20T00:00:00"/>
    <s v="Zone 5 - Winston"/>
    <x v="155"/>
    <x v="136"/>
    <x v="104"/>
    <x v="5"/>
    <x v="7"/>
    <x v="0"/>
    <x v="3"/>
    <n v="155"/>
    <n v="19.5"/>
    <n v="19.5"/>
  </r>
  <r>
    <x v="0"/>
    <d v="2021-02-20T00:00:00"/>
    <s v="Zone 5 - Winston"/>
    <x v="156"/>
    <x v="137"/>
    <x v="10"/>
    <x v="5"/>
    <x v="7"/>
    <x v="0"/>
    <x v="3"/>
    <n v="106"/>
    <n v="5.3"/>
    <n v="5.3"/>
  </r>
  <r>
    <x v="0"/>
    <d v="2021-02-20T00:00:00"/>
    <s v="Zone 5 - Winston"/>
    <x v="156"/>
    <x v="137"/>
    <x v="10"/>
    <x v="5"/>
    <x v="7"/>
    <x v="0"/>
    <x v="3"/>
    <n v="140"/>
    <n v="13.7"/>
    <n v="13.7"/>
  </r>
  <r>
    <x v="0"/>
    <d v="2021-02-20T00:00:00"/>
    <s v="Zone 5 - Winston"/>
    <x v="156"/>
    <x v="137"/>
    <x v="10"/>
    <x v="5"/>
    <x v="7"/>
    <x v="0"/>
    <x v="3"/>
    <n v="114"/>
    <n v="6.8"/>
    <n v="6.8"/>
  </r>
  <r>
    <x v="0"/>
    <d v="2021-02-20T00:00:00"/>
    <s v="Zone 5 - Winston"/>
    <x v="156"/>
    <x v="137"/>
    <x v="10"/>
    <x v="5"/>
    <x v="7"/>
    <x v="0"/>
    <x v="9"/>
    <n v="137"/>
    <n v="33.700000000000003"/>
    <n v="33.700000000000003"/>
  </r>
  <r>
    <x v="0"/>
    <d v="2021-02-20T00:00:00"/>
    <s v="Zone 5 - Winston"/>
    <x v="157"/>
    <x v="9"/>
    <x v="105"/>
    <x v="5"/>
    <x v="7"/>
    <x v="0"/>
    <x v="3"/>
    <n v="158"/>
    <n v="20.8"/>
    <n v="20.8"/>
  </r>
  <r>
    <x v="0"/>
    <d v="2021-02-20T00:00:00"/>
    <s v="Zone 5 - Winston"/>
    <x v="157"/>
    <x v="9"/>
    <x v="105"/>
    <x v="5"/>
    <x v="7"/>
    <x v="0"/>
    <x v="1"/>
    <n v="78"/>
    <n v="1.5"/>
    <n v="1.5"/>
  </r>
  <r>
    <x v="0"/>
    <d v="2021-02-20T00:00:00"/>
    <s v="Zone 5 - Winston"/>
    <x v="158"/>
    <x v="138"/>
    <x v="106"/>
    <x v="5"/>
    <x v="7"/>
    <x v="0"/>
    <x v="3"/>
    <n v="80"/>
    <n v="2"/>
    <n v="2"/>
  </r>
  <r>
    <x v="0"/>
    <d v="2021-02-20T00:00:00"/>
    <s v="Zone 5 - Winston"/>
    <x v="158"/>
    <x v="138"/>
    <x v="106"/>
    <x v="5"/>
    <x v="7"/>
    <x v="0"/>
    <x v="3"/>
    <n v="79"/>
    <n v="1.9"/>
    <n v="1.9"/>
  </r>
  <r>
    <x v="0"/>
    <d v="2021-02-20T00:00:00"/>
    <s v="Zone 5 - Winston"/>
    <x v="158"/>
    <x v="138"/>
    <x v="106"/>
    <x v="5"/>
    <x v="7"/>
    <x v="0"/>
    <x v="3"/>
    <n v="109"/>
    <n v="5.8"/>
    <n v="5.8"/>
  </r>
  <r>
    <x v="0"/>
    <d v="2021-02-20T00:00:00"/>
    <s v="Zone 5 - Winston"/>
    <x v="158"/>
    <x v="138"/>
    <x v="106"/>
    <x v="5"/>
    <x v="7"/>
    <x v="0"/>
    <x v="9"/>
    <n v="111"/>
    <n v="16.899999999999999"/>
    <n v="16.899999999999999"/>
  </r>
  <r>
    <x v="0"/>
    <d v="2021-02-20T00:00:00"/>
    <s v="Zone 5 - Winston"/>
    <x v="159"/>
    <x v="78"/>
    <x v="107"/>
    <x v="5"/>
    <x v="7"/>
    <x v="0"/>
    <x v="1"/>
    <n v="81"/>
    <n v="1.8"/>
    <n v="1.8"/>
  </r>
  <r>
    <x v="0"/>
    <d v="2021-02-20T00:00:00"/>
    <s v="Zone 5 - Winston"/>
    <x v="160"/>
    <x v="139"/>
    <x v="108"/>
    <x v="2"/>
    <x v="7"/>
    <x v="0"/>
    <x v="2"/>
    <n v="72"/>
    <n v="1.3"/>
    <n v="1.3"/>
  </r>
  <r>
    <x v="0"/>
    <d v="2021-02-20T00:00:00"/>
    <s v="Zone 5 - Winston"/>
    <x v="160"/>
    <x v="139"/>
    <x v="108"/>
    <x v="2"/>
    <x v="7"/>
    <x v="1"/>
    <x v="0"/>
    <n v="45"/>
    <n v="0.9"/>
    <n v="0.9"/>
  </r>
  <r>
    <x v="0"/>
    <d v="2021-02-20T00:00:00"/>
    <s v="Zone 5 - Winston"/>
    <x v="161"/>
    <x v="140"/>
    <x v="109"/>
    <x v="5"/>
    <x v="7"/>
    <x v="0"/>
    <x v="1"/>
    <n v="96"/>
    <n v="3.2"/>
    <n v="3.2"/>
  </r>
  <r>
    <x v="0"/>
    <d v="2021-02-20T00:00:00"/>
    <s v="Zone 5 - Winston"/>
    <x v="161"/>
    <x v="140"/>
    <x v="109"/>
    <x v="5"/>
    <x v="7"/>
    <x v="0"/>
    <x v="5"/>
    <n v="151"/>
    <n v="32.700000000000003"/>
    <n v="32.700000000000003"/>
  </r>
  <r>
    <x v="0"/>
    <d v="2021-02-20T00:00:00"/>
    <s v="Zone 5 - Winston"/>
    <x v="161"/>
    <x v="140"/>
    <x v="109"/>
    <x v="5"/>
    <x v="7"/>
    <x v="0"/>
    <x v="5"/>
    <n v="92"/>
    <n v="6.8"/>
    <n v="6.8"/>
  </r>
  <r>
    <x v="0"/>
    <d v="2021-02-20T00:00:00"/>
    <s v="Zone 5 - Winston"/>
    <x v="162"/>
    <x v="141"/>
    <x v="110"/>
    <x v="10"/>
    <x v="7"/>
    <x v="0"/>
    <x v="0"/>
    <m/>
    <s v=""/>
    <s v=""/>
  </r>
  <r>
    <x v="0"/>
    <d v="2021-02-20T00:00:00"/>
    <s v="Zone 5 - Winston"/>
    <x v="163"/>
    <x v="142"/>
    <x v="110"/>
    <x v="8"/>
    <x v="7"/>
    <x v="0"/>
    <x v="3"/>
    <n v="134"/>
    <n v="11.8"/>
    <n v="11.8"/>
  </r>
  <r>
    <x v="0"/>
    <d v="2021-02-20T00:00:00"/>
    <s v="Zone 5 - Winston"/>
    <x v="163"/>
    <x v="142"/>
    <x v="110"/>
    <x v="8"/>
    <x v="7"/>
    <x v="0"/>
    <x v="3"/>
    <n v="148"/>
    <n v="16.600000000000001"/>
    <n v="16.600000000000001"/>
  </r>
  <r>
    <x v="0"/>
    <d v="2021-02-20T00:00:00"/>
    <s v="Zone 5 - Winston"/>
    <x v="97"/>
    <x v="26"/>
    <x v="67"/>
    <x v="9"/>
    <x v="6"/>
    <x v="0"/>
    <x v="0"/>
    <m/>
    <s v=""/>
    <s v=""/>
  </r>
  <r>
    <x v="0"/>
    <d v="2021-02-20T00:00:00"/>
    <s v="Zone 5 - Winston"/>
    <x v="164"/>
    <x v="73"/>
    <x v="12"/>
    <x v="5"/>
    <x v="8"/>
    <x v="0"/>
    <x v="4"/>
    <n v="66"/>
    <n v="2.2999999999999998"/>
    <n v="2.2999999999999998"/>
  </r>
  <r>
    <x v="0"/>
    <d v="2021-02-20T00:00:00"/>
    <s v="Zone 5 - Winston"/>
    <x v="165"/>
    <x v="143"/>
    <x v="97"/>
    <x v="1"/>
    <x v="8"/>
    <x v="0"/>
    <x v="3"/>
    <n v="140"/>
    <n v="13.7"/>
    <n v="13.7"/>
  </r>
  <r>
    <x v="0"/>
    <d v="2021-02-20T00:00:00"/>
    <s v="Zone 5 - Winston"/>
    <x v="165"/>
    <x v="143"/>
    <x v="97"/>
    <x v="1"/>
    <x v="8"/>
    <x v="0"/>
    <x v="3"/>
    <n v="118"/>
    <n v="7.6"/>
    <n v="7.6"/>
  </r>
  <r>
    <x v="0"/>
    <d v="2021-02-20T00:00:00"/>
    <s v="Zone 5 - Winston"/>
    <x v="165"/>
    <x v="143"/>
    <x v="97"/>
    <x v="1"/>
    <x v="8"/>
    <x v="0"/>
    <x v="7"/>
    <n v="113"/>
    <n v="27"/>
    <n v="27"/>
  </r>
  <r>
    <x v="0"/>
    <d v="2021-02-20T00:00:00"/>
    <s v="Zone 5 - Winston"/>
    <x v="165"/>
    <x v="143"/>
    <x v="97"/>
    <x v="1"/>
    <x v="8"/>
    <x v="0"/>
    <x v="2"/>
    <n v="72"/>
    <n v="1.3"/>
    <n v="1.3"/>
  </r>
  <r>
    <x v="0"/>
    <d v="2021-02-20T00:00:00"/>
    <s v="Zone 5 - Winston"/>
    <x v="165"/>
    <x v="143"/>
    <x v="97"/>
    <x v="1"/>
    <x v="8"/>
    <x v="0"/>
    <x v="5"/>
    <n v="140"/>
    <n v="25.6"/>
    <n v="25.6"/>
  </r>
  <r>
    <x v="0"/>
    <d v="2021-02-20T00:00:00"/>
    <s v="Zone 5 - Winston"/>
    <x v="165"/>
    <x v="143"/>
    <x v="97"/>
    <x v="1"/>
    <x v="8"/>
    <x v="0"/>
    <x v="5"/>
    <n v="124"/>
    <n v="17.5"/>
    <n v="17.5"/>
  </r>
  <r>
    <x v="0"/>
    <d v="2021-02-20T00:00:00"/>
    <s v="Zone 5 - Winston"/>
    <x v="166"/>
    <x v="144"/>
    <x v="7"/>
    <x v="1"/>
    <x v="8"/>
    <x v="0"/>
    <x v="9"/>
    <n v="123"/>
    <n v="23.6"/>
    <n v="23.6"/>
  </r>
  <r>
    <x v="0"/>
    <d v="2021-02-20T00:00:00"/>
    <s v="Zone 5 - Winston"/>
    <x v="166"/>
    <x v="144"/>
    <x v="7"/>
    <x v="1"/>
    <x v="8"/>
    <x v="0"/>
    <x v="2"/>
    <n v="64"/>
    <n v="0.9"/>
    <n v="0.9"/>
  </r>
  <r>
    <x v="0"/>
    <d v="2021-02-20T00:00:00"/>
    <s v="Zone 5 - Winston"/>
    <x v="167"/>
    <x v="145"/>
    <x v="111"/>
    <x v="1"/>
    <x v="8"/>
    <x v="0"/>
    <x v="5"/>
    <n v="143"/>
    <n v="27.3"/>
    <n v="27.3"/>
  </r>
  <r>
    <x v="0"/>
    <d v="2021-02-20T00:00:00"/>
    <s v="Zone 5 - Winston"/>
    <x v="168"/>
    <x v="146"/>
    <x v="112"/>
    <x v="5"/>
    <x v="8"/>
    <x v="0"/>
    <x v="3"/>
    <n v="96"/>
    <n v="3.8"/>
    <n v="3.8"/>
  </r>
  <r>
    <x v="0"/>
    <d v="2021-02-20T00:00:00"/>
    <s v="Zone 5 - Winston"/>
    <x v="168"/>
    <x v="146"/>
    <x v="112"/>
    <x v="5"/>
    <x v="8"/>
    <x v="0"/>
    <x v="1"/>
    <n v="77"/>
    <n v="1.5"/>
    <n v="1.5"/>
  </r>
  <r>
    <x v="0"/>
    <d v="2021-02-20T00:00:00"/>
    <s v="Zone 5 - Winston"/>
    <x v="169"/>
    <x v="147"/>
    <x v="113"/>
    <x v="1"/>
    <x v="8"/>
    <x v="0"/>
    <x v="3"/>
    <n v="124"/>
    <n v="9.1"/>
    <n v="9.1"/>
  </r>
  <r>
    <x v="0"/>
    <d v="2021-02-20T00:00:00"/>
    <s v="Zone 5 - Winston"/>
    <x v="169"/>
    <x v="147"/>
    <x v="113"/>
    <x v="1"/>
    <x v="8"/>
    <x v="0"/>
    <x v="3"/>
    <n v="130"/>
    <n v="10.7"/>
    <n v="10.7"/>
  </r>
  <r>
    <x v="0"/>
    <d v="2021-02-20T00:00:00"/>
    <s v="Zone 5 - Winston"/>
    <x v="170"/>
    <x v="148"/>
    <x v="114"/>
    <x v="1"/>
    <x v="8"/>
    <x v="0"/>
    <x v="1"/>
    <n v="80"/>
    <n v="1.7"/>
    <n v="1.7"/>
  </r>
  <r>
    <x v="0"/>
    <d v="2021-02-20T00:00:00"/>
    <s v="Zone 5 - Winston"/>
    <x v="171"/>
    <x v="149"/>
    <x v="115"/>
    <x v="1"/>
    <x v="8"/>
    <x v="0"/>
    <x v="3"/>
    <n v="79"/>
    <n v="1.9"/>
    <n v="1.9"/>
  </r>
  <r>
    <x v="0"/>
    <d v="2021-02-20T00:00:00"/>
    <s v="Zone 5 - Winston"/>
    <x v="171"/>
    <x v="149"/>
    <x v="115"/>
    <x v="1"/>
    <x v="8"/>
    <x v="0"/>
    <x v="1"/>
    <n v="97"/>
    <n v="3.3"/>
    <n v="3.3"/>
  </r>
  <r>
    <x v="0"/>
    <d v="2021-02-20T00:00:00"/>
    <s v="Zone 5 - Winston"/>
    <x v="172"/>
    <x v="150"/>
    <x v="116"/>
    <x v="5"/>
    <x v="8"/>
    <x v="0"/>
    <x v="0"/>
    <m/>
    <s v=""/>
    <s v=""/>
  </r>
  <r>
    <x v="0"/>
    <d v="2021-02-20T00:00:00"/>
    <s v="Zone 5 - Winston"/>
    <x v="173"/>
    <x v="20"/>
    <x v="117"/>
    <x v="5"/>
    <x v="8"/>
    <x v="0"/>
    <x v="0"/>
    <m/>
    <s v=""/>
    <s v=""/>
  </r>
  <r>
    <x v="0"/>
    <d v="2021-02-20T00:00:00"/>
    <s v="Zone 5 - Winston"/>
    <x v="174"/>
    <x v="151"/>
    <x v="73"/>
    <x v="5"/>
    <x v="8"/>
    <x v="0"/>
    <x v="3"/>
    <n v="139"/>
    <n v="13.4"/>
    <n v="13.4"/>
  </r>
  <r>
    <x v="0"/>
    <d v="2021-02-20T00:00:00"/>
    <s v="Zone 5 - Winston"/>
    <x v="175"/>
    <x v="152"/>
    <x v="118"/>
    <x v="8"/>
    <x v="8"/>
    <x v="0"/>
    <x v="0"/>
    <m/>
    <s v=""/>
    <s v=""/>
  </r>
  <r>
    <x v="0"/>
    <d v="2021-02-20T00:00:00"/>
    <s v="Zone 5 - Winston"/>
    <x v="176"/>
    <x v="153"/>
    <x v="118"/>
    <x v="1"/>
    <x v="8"/>
    <x v="0"/>
    <x v="3"/>
    <n v="88"/>
    <n v="2.8"/>
    <n v="2.8"/>
  </r>
  <r>
    <x v="0"/>
    <d v="2021-02-20T00:00:00"/>
    <s v="Zone 5 - Winston"/>
    <x v="176"/>
    <x v="153"/>
    <x v="118"/>
    <x v="1"/>
    <x v="8"/>
    <x v="0"/>
    <x v="1"/>
    <n v="111"/>
    <n v="5.3"/>
    <n v="5.3"/>
  </r>
  <r>
    <x v="0"/>
    <d v="2021-02-20T00:00:00"/>
    <s v="Zone 5 - Winston"/>
    <x v="177"/>
    <x v="46"/>
    <x v="119"/>
    <x v="1"/>
    <x v="8"/>
    <x v="0"/>
    <x v="3"/>
    <n v="79"/>
    <n v="1.9"/>
    <n v="1.9"/>
  </r>
  <r>
    <x v="0"/>
    <d v="2021-02-20T00:00:00"/>
    <s v="Zone 5 - Winston"/>
    <x v="178"/>
    <x v="121"/>
    <x v="120"/>
    <x v="5"/>
    <x v="8"/>
    <x v="0"/>
    <x v="3"/>
    <n v="134"/>
    <n v="11.8"/>
    <n v="11.8"/>
  </r>
  <r>
    <x v="0"/>
    <d v="2021-02-20T00:00:00"/>
    <s v="Zone 5 - Winston"/>
    <x v="178"/>
    <x v="121"/>
    <x v="120"/>
    <x v="5"/>
    <x v="8"/>
    <x v="0"/>
    <x v="3"/>
    <n v="121"/>
    <n v="8.3000000000000007"/>
    <n v="8.3000000000000007"/>
  </r>
  <r>
    <x v="0"/>
    <d v="2021-02-20T00:00:00"/>
    <s v="Zone 5 - Winston"/>
    <x v="179"/>
    <x v="154"/>
    <x v="120"/>
    <x v="0"/>
    <x v="8"/>
    <x v="0"/>
    <x v="0"/>
    <m/>
    <s v=""/>
    <s v=""/>
  </r>
  <r>
    <x v="0"/>
    <d v="2021-02-20T00:00:00"/>
    <s v="Zone 5 - Winston"/>
    <x v="180"/>
    <x v="155"/>
    <x v="121"/>
    <x v="5"/>
    <x v="8"/>
    <x v="0"/>
    <x v="3"/>
    <n v="91"/>
    <n v="3.1"/>
    <n v="3.1"/>
  </r>
  <r>
    <x v="0"/>
    <d v="2021-02-20T00:00:00"/>
    <s v="Zone 5 - Winston"/>
    <x v="181"/>
    <x v="156"/>
    <x v="73"/>
    <x v="0"/>
    <x v="8"/>
    <x v="0"/>
    <x v="0"/>
    <m/>
    <s v=""/>
    <s v=""/>
  </r>
  <r>
    <x v="0"/>
    <d v="2021-02-20T00:00:00"/>
    <s v="Zone 5 - Winston"/>
    <x v="182"/>
    <x v="157"/>
    <x v="26"/>
    <x v="8"/>
    <x v="9"/>
    <x v="0"/>
    <x v="2"/>
    <n v="81"/>
    <n v="1.9"/>
    <n v="1.9"/>
  </r>
  <r>
    <x v="0"/>
    <d v="2021-02-20T00:00:00"/>
    <s v="Zone 5 - Winston"/>
    <x v="182"/>
    <x v="157"/>
    <x v="26"/>
    <x v="8"/>
    <x v="9"/>
    <x v="0"/>
    <x v="6"/>
    <n v="147"/>
    <n v="42.9"/>
    <n v="42.9"/>
  </r>
  <r>
    <x v="0"/>
    <d v="2021-02-20T00:00:00"/>
    <s v="Zone 5 - Winston"/>
    <x v="183"/>
    <x v="121"/>
    <x v="72"/>
    <x v="8"/>
    <x v="9"/>
    <x v="1"/>
    <x v="0"/>
    <n v="41"/>
    <n v="0.7"/>
    <n v="0.7"/>
  </r>
  <r>
    <x v="0"/>
    <d v="2021-02-20T00:00:00"/>
    <s v="Zone 5 - Winston"/>
    <x v="184"/>
    <x v="158"/>
    <x v="105"/>
    <x v="1"/>
    <x v="9"/>
    <x v="0"/>
    <x v="4"/>
    <n v="69"/>
    <n v="2.6"/>
    <n v="2.6"/>
  </r>
  <r>
    <x v="0"/>
    <d v="2021-02-20T00:00:00"/>
    <s v="Zone 5 - Winston"/>
    <x v="184"/>
    <x v="158"/>
    <x v="105"/>
    <x v="1"/>
    <x v="9"/>
    <x v="0"/>
    <x v="0"/>
    <m/>
    <s v=""/>
    <s v=""/>
  </r>
  <r>
    <x v="0"/>
    <d v="2021-02-20T00:00:00"/>
    <s v="Zone 5 - Winston"/>
    <x v="185"/>
    <x v="159"/>
    <x v="122"/>
    <x v="2"/>
    <x v="9"/>
    <x v="0"/>
    <x v="0"/>
    <m/>
    <s v=""/>
    <s v=""/>
  </r>
  <r>
    <x v="0"/>
    <d v="2021-02-20T00:00:00"/>
    <s v="Zone 5 - Winston"/>
    <x v="186"/>
    <x v="160"/>
    <x v="122"/>
    <x v="9"/>
    <x v="9"/>
    <x v="0"/>
    <x v="0"/>
    <m/>
    <s v=""/>
    <s v=""/>
  </r>
  <r>
    <x v="0"/>
    <d v="2021-02-20T00:00:00"/>
    <s v="Zone 5 - Winston"/>
    <x v="187"/>
    <x v="161"/>
    <x v="122"/>
    <x v="7"/>
    <x v="9"/>
    <x v="0"/>
    <x v="3"/>
    <n v="128"/>
    <n v="10.1"/>
    <n v="10.1"/>
  </r>
  <r>
    <x v="0"/>
    <d v="2021-02-20T00:00:00"/>
    <s v="Zone 5 - Winston"/>
    <x v="187"/>
    <x v="161"/>
    <x v="122"/>
    <x v="7"/>
    <x v="9"/>
    <x v="0"/>
    <x v="3"/>
    <n v="104"/>
    <n v="5"/>
    <n v="5"/>
  </r>
  <r>
    <x v="0"/>
    <d v="2021-02-20T00:00:00"/>
    <s v="Zone 5 - Winston"/>
    <x v="187"/>
    <x v="161"/>
    <x v="122"/>
    <x v="7"/>
    <x v="9"/>
    <x v="0"/>
    <x v="3"/>
    <n v="161"/>
    <n v="22.2"/>
    <n v="22.2"/>
  </r>
  <r>
    <x v="0"/>
    <d v="2021-02-20T00:00:00"/>
    <s v="Zone 5 - Winston"/>
    <x v="187"/>
    <x v="161"/>
    <x v="122"/>
    <x v="7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4"/>
    <n v="83"/>
    <n v="4.5999999999999996"/>
    <n v="4.5999999999999996"/>
  </r>
  <r>
    <x v="0"/>
    <d v="2021-02-20T00:00:00"/>
    <s v="Zone 5 - Winston"/>
    <x v="188"/>
    <x v="162"/>
    <x v="123"/>
    <x v="9"/>
    <x v="9"/>
    <x v="0"/>
    <x v="10"/>
    <n v="40"/>
    <n v="1"/>
    <n v="1"/>
  </r>
  <r>
    <x v="0"/>
    <d v="2021-02-20T00:00:00"/>
    <s v="Zone 5 - Winston"/>
    <x v="188"/>
    <x v="162"/>
    <x v="123"/>
    <x v="9"/>
    <x v="9"/>
    <x v="0"/>
    <x v="7"/>
    <n v="91"/>
    <n v="13.9"/>
    <n v="13.9"/>
  </r>
  <r>
    <x v="0"/>
    <d v="2021-02-20T00:00:00"/>
    <s v="Zone 5 - Winston"/>
    <x v="189"/>
    <x v="163"/>
    <x v="124"/>
    <x v="8"/>
    <x v="9"/>
    <x v="1"/>
    <x v="0"/>
    <n v="43"/>
    <n v="0.8"/>
    <n v="0.8"/>
  </r>
  <r>
    <x v="0"/>
    <d v="2021-02-20T00:00:00"/>
    <s v="Zone 5 - Winston"/>
    <x v="190"/>
    <x v="7"/>
    <x v="125"/>
    <x v="2"/>
    <x v="9"/>
    <x v="1"/>
    <x v="0"/>
    <n v="40"/>
    <n v="0.7"/>
    <n v="0.7"/>
  </r>
  <r>
    <x v="0"/>
    <d v="2021-02-20T00:00:00"/>
    <s v="Zone 5 - Winston"/>
    <x v="190"/>
    <x v="7"/>
    <x v="125"/>
    <x v="2"/>
    <x v="9"/>
    <x v="1"/>
    <x v="0"/>
    <n v="43"/>
    <n v="0.8"/>
    <n v="0.8"/>
  </r>
  <r>
    <x v="0"/>
    <d v="2021-02-20T00:00:00"/>
    <s v="Zone 5 - Winston"/>
    <x v="191"/>
    <x v="164"/>
    <x v="56"/>
    <x v="1"/>
    <x v="9"/>
    <x v="0"/>
    <x v="5"/>
    <n v="123"/>
    <n v="17"/>
    <n v="17"/>
  </r>
  <r>
    <x v="0"/>
    <d v="2021-02-20T00:00:00"/>
    <s v="Zone 5 - Winston"/>
    <x v="192"/>
    <x v="27"/>
    <x v="126"/>
    <x v="5"/>
    <x v="9"/>
    <x v="0"/>
    <x v="0"/>
    <m/>
    <s v=""/>
    <s v=""/>
  </r>
  <r>
    <x v="0"/>
    <d v="2021-02-20T00:00:00"/>
    <s v="Zone 5 - Winston"/>
    <x v="193"/>
    <x v="165"/>
    <x v="127"/>
    <x v="9"/>
    <x v="9"/>
    <x v="0"/>
    <x v="8"/>
    <n v="63"/>
    <n v="3.7"/>
    <n v="3.7"/>
  </r>
  <r>
    <x v="0"/>
    <d v="2021-02-20T00:00:00"/>
    <s v="Zone 5 - Winston"/>
    <x v="193"/>
    <x v="165"/>
    <x v="127"/>
    <x v="9"/>
    <x v="9"/>
    <x v="0"/>
    <x v="1"/>
    <n v="109"/>
    <n v="5"/>
    <n v="5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3"/>
    <n v="4.0999999999999996"/>
    <n v="4.0999999999999996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1"/>
    <n v="3.8"/>
    <n v="3.8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4"/>
    <n v="69"/>
    <n v="2.6"/>
    <n v="2.6"/>
  </r>
  <r>
    <x v="0"/>
    <d v="2021-02-20T00:00:00"/>
    <s v="Zone 5 - Winston"/>
    <x v="195"/>
    <x v="167"/>
    <x v="129"/>
    <x v="8"/>
    <x v="9"/>
    <x v="0"/>
    <x v="8"/>
    <n v="83"/>
    <n v="7"/>
    <n v="7"/>
  </r>
  <r>
    <x v="0"/>
    <d v="2021-02-20T00:00:00"/>
    <s v="Zone 5 - Winston"/>
    <x v="196"/>
    <x v="47"/>
    <x v="130"/>
    <x v="0"/>
    <x v="9"/>
    <x v="0"/>
    <x v="0"/>
    <m/>
    <s v=""/>
    <s v=""/>
  </r>
  <r>
    <x v="0"/>
    <d v="2021-02-20T00:00:00"/>
    <s v="Zone 5 - Winston"/>
    <x v="197"/>
    <x v="168"/>
    <x v="131"/>
    <x v="1"/>
    <x v="9"/>
    <x v="0"/>
    <x v="2"/>
    <n v="80"/>
    <n v="1.8"/>
    <n v="1.8"/>
  </r>
  <r>
    <x v="0"/>
    <d v="2021-02-20T00:00:00"/>
    <s v="Zone 5 - Winston"/>
    <x v="198"/>
    <x v="19"/>
    <x v="132"/>
    <x v="8"/>
    <x v="9"/>
    <x v="0"/>
    <x v="0"/>
    <m/>
    <s v=""/>
    <s v=""/>
  </r>
  <r>
    <x v="0"/>
    <d v="2021-02-20T00:00:00"/>
    <s v="Zone 5 - Winston"/>
    <x v="199"/>
    <x v="169"/>
    <x v="132"/>
    <x v="1"/>
    <x v="9"/>
    <x v="0"/>
    <x v="0"/>
    <m/>
    <s v=""/>
    <s v=""/>
  </r>
  <r>
    <x v="0"/>
    <d v="2021-02-20T00:00:00"/>
    <s v="Zone 5 - Winston"/>
    <x v="200"/>
    <x v="49"/>
    <x v="133"/>
    <x v="8"/>
    <x v="9"/>
    <x v="1"/>
    <x v="0"/>
    <n v="49"/>
    <n v="1.2"/>
    <n v="1.2"/>
  </r>
  <r>
    <x v="0"/>
    <d v="2021-02-20T00:00:00"/>
    <s v="Zone 5 - Winston"/>
    <x v="201"/>
    <x v="170"/>
    <x v="134"/>
    <x v="8"/>
    <x v="9"/>
    <x v="1"/>
    <x v="0"/>
    <n v="45"/>
    <n v="0.9"/>
    <n v="0.9"/>
  </r>
  <r>
    <x v="0"/>
    <d v="2021-02-20T00:00:00"/>
    <s v="Zone 5 - Winston"/>
    <x v="202"/>
    <x v="171"/>
    <x v="135"/>
    <x v="3"/>
    <x v="9"/>
    <x v="0"/>
    <x v="8"/>
    <n v="80"/>
    <n v="6.4"/>
    <n v="6.4"/>
  </r>
  <r>
    <x v="0"/>
    <d v="2021-02-20T00:00:00"/>
    <s v="Zone 5 - Winston"/>
    <x v="202"/>
    <x v="171"/>
    <x v="135"/>
    <x v="3"/>
    <x v="9"/>
    <x v="0"/>
    <x v="1"/>
    <n v="107"/>
    <n v="4.7"/>
    <n v="4.7"/>
  </r>
  <r>
    <x v="0"/>
    <d v="2021-02-20T00:00:00"/>
    <s v="Zone 5 - Winston"/>
    <x v="202"/>
    <x v="171"/>
    <x v="135"/>
    <x v="3"/>
    <x v="9"/>
    <x v="0"/>
    <x v="1"/>
    <n v="83"/>
    <n v="1.9"/>
    <n v="1.9"/>
  </r>
  <r>
    <x v="0"/>
    <d v="2021-02-20T00:00:00"/>
    <s v="Zone 5 - Winston"/>
    <x v="202"/>
    <x v="171"/>
    <x v="135"/>
    <x v="3"/>
    <x v="9"/>
    <x v="0"/>
    <x v="9"/>
    <n v="117"/>
    <n v="20.100000000000001"/>
    <n v="20.100000000000001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4"/>
    <x v="173"/>
    <x v="135"/>
    <x v="2"/>
    <x v="9"/>
    <x v="0"/>
    <x v="8"/>
    <n v="75"/>
    <n v="5.5"/>
    <n v="5.5"/>
  </r>
  <r>
    <x v="0"/>
    <d v="2021-02-20T00:00:00"/>
    <s v="Zone 5 - Winston"/>
    <x v="204"/>
    <x v="173"/>
    <x v="135"/>
    <x v="2"/>
    <x v="9"/>
    <x v="0"/>
    <x v="8"/>
    <n v="62"/>
    <n v="3.5"/>
    <n v="3.5"/>
  </r>
  <r>
    <x v="0"/>
    <d v="2021-02-20T00:00:00"/>
    <s v="Zone 5 - Winston"/>
    <x v="205"/>
    <x v="174"/>
    <x v="136"/>
    <x v="8"/>
    <x v="9"/>
    <x v="0"/>
    <x v="3"/>
    <n v="76"/>
    <n v="1.7"/>
    <n v="1.7"/>
  </r>
  <r>
    <x v="0"/>
    <d v="2021-02-20T00:00:00"/>
    <s v="Zone 5 - Winston"/>
    <x v="205"/>
    <x v="174"/>
    <x v="136"/>
    <x v="8"/>
    <x v="9"/>
    <x v="0"/>
    <x v="3"/>
    <n v="119"/>
    <n v="7.9"/>
    <n v="7.9"/>
  </r>
  <r>
    <x v="0"/>
    <d v="2021-02-20T00:00:00"/>
    <s v="Zone 5 - Winston"/>
    <x v="206"/>
    <x v="175"/>
    <x v="137"/>
    <x v="2"/>
    <x v="9"/>
    <x v="0"/>
    <x v="3"/>
    <n v="144"/>
    <n v="15.1"/>
    <n v="15.1"/>
  </r>
  <r>
    <x v="0"/>
    <d v="2021-02-20T00:00:00"/>
    <s v="Zone 5 - Winston"/>
    <x v="206"/>
    <x v="175"/>
    <x v="137"/>
    <x v="2"/>
    <x v="9"/>
    <x v="0"/>
    <x v="3"/>
    <n v="121"/>
    <n v="8.3000000000000007"/>
    <n v="8.3000000000000007"/>
  </r>
  <r>
    <x v="0"/>
    <d v="2021-02-20T00:00:00"/>
    <s v="Zone 5 - Winston"/>
    <x v="206"/>
    <x v="175"/>
    <x v="137"/>
    <x v="2"/>
    <x v="9"/>
    <x v="0"/>
    <x v="0"/>
    <m/>
    <s v=""/>
    <s v=""/>
  </r>
  <r>
    <x v="0"/>
    <d v="2021-02-20T00:00:00"/>
    <s v="Zone 5 - Winston"/>
    <x v="206"/>
    <x v="175"/>
    <x v="137"/>
    <x v="2"/>
    <x v="9"/>
    <x v="0"/>
    <x v="3"/>
    <n v="116"/>
    <n v="7.2"/>
    <n v="7.2"/>
  </r>
  <r>
    <x v="0"/>
    <d v="2021-02-20T00:00:00"/>
    <s v="Zone 5 - Winston"/>
    <x v="206"/>
    <x v="175"/>
    <x v="137"/>
    <x v="2"/>
    <x v="9"/>
    <x v="0"/>
    <x v="3"/>
    <n v="137"/>
    <n v="12.8"/>
    <n v="12.8"/>
  </r>
  <r>
    <x v="0"/>
    <d v="2021-02-20T00:00:00"/>
    <s v="Zone 5 - Winston"/>
    <x v="206"/>
    <x v="175"/>
    <x v="137"/>
    <x v="2"/>
    <x v="9"/>
    <x v="0"/>
    <x v="9"/>
    <n v="129"/>
    <n v="27.6"/>
    <n v="27.6"/>
  </r>
  <r>
    <x v="0"/>
    <d v="2021-02-20T00:00:00"/>
    <s v="Zone 5 - Winston"/>
    <x v="207"/>
    <x v="7"/>
    <x v="138"/>
    <x v="5"/>
    <x v="9"/>
    <x v="1"/>
    <x v="0"/>
    <n v="48"/>
    <n v="1.1000000000000001"/>
    <n v="1.1000000000000001"/>
  </r>
  <r>
    <x v="0"/>
    <d v="2021-02-20T00:00:00"/>
    <s v="Zone 5 - Winston"/>
    <x v="208"/>
    <x v="149"/>
    <x v="42"/>
    <x v="5"/>
    <x v="10"/>
    <x v="0"/>
    <x v="1"/>
    <n v="84"/>
    <n v="2"/>
    <n v="2"/>
  </r>
  <r>
    <x v="0"/>
    <d v="2021-02-20T00:00:00"/>
    <s v="Zone 5 - Winston"/>
    <x v="208"/>
    <x v="149"/>
    <x v="42"/>
    <x v="5"/>
    <x v="10"/>
    <x v="0"/>
    <x v="0"/>
    <m/>
    <s v=""/>
    <s v=""/>
  </r>
  <r>
    <x v="0"/>
    <d v="2021-02-20T00:00:00"/>
    <s v="Zone 5 - Winston"/>
    <x v="208"/>
    <x v="149"/>
    <x v="42"/>
    <x v="5"/>
    <x v="10"/>
    <x v="0"/>
    <x v="9"/>
    <n v="128"/>
    <n v="26.9"/>
    <n v="26.9"/>
  </r>
  <r>
    <x v="0"/>
    <d v="2021-02-20T00:00:00"/>
    <s v="Zone 5 - Winston"/>
    <x v="209"/>
    <x v="176"/>
    <x v="40"/>
    <x v="7"/>
    <x v="10"/>
    <x v="0"/>
    <x v="0"/>
    <m/>
    <s v=""/>
    <s v=""/>
  </r>
  <r>
    <x v="0"/>
    <d v="2021-02-20T00:00:00"/>
    <s v="Zone 5 - Winston"/>
    <x v="210"/>
    <x v="9"/>
    <x v="50"/>
    <x v="1"/>
    <x v="10"/>
    <x v="0"/>
    <x v="3"/>
    <n v="126"/>
    <n v="9.6"/>
    <n v="9.6"/>
  </r>
  <r>
    <x v="0"/>
    <d v="2021-02-20T00:00:00"/>
    <s v="Zone 5 - Winston"/>
    <x v="210"/>
    <x v="9"/>
    <x v="50"/>
    <x v="1"/>
    <x v="10"/>
    <x v="0"/>
    <x v="3"/>
    <n v="137"/>
    <n v="12.8"/>
    <n v="12.8"/>
  </r>
  <r>
    <x v="0"/>
    <d v="2021-02-20T00:00:00"/>
    <s v="Zone 5 - Winston"/>
    <x v="210"/>
    <x v="9"/>
    <x v="50"/>
    <x v="1"/>
    <x v="10"/>
    <x v="0"/>
    <x v="5"/>
    <n v="118"/>
    <n v="15"/>
    <n v="15"/>
  </r>
  <r>
    <x v="0"/>
    <d v="2021-02-20T00:00:00"/>
    <s v="Zone 5 - Winston"/>
    <x v="211"/>
    <x v="177"/>
    <x v="139"/>
    <x v="8"/>
    <x v="10"/>
    <x v="0"/>
    <x v="3"/>
    <n v="155"/>
    <n v="19.5"/>
    <n v="19.5"/>
  </r>
  <r>
    <x v="0"/>
    <d v="2021-02-20T00:00:00"/>
    <s v="Zone 5 - Winston"/>
    <x v="212"/>
    <x v="178"/>
    <x v="140"/>
    <x v="5"/>
    <x v="10"/>
    <x v="0"/>
    <x v="0"/>
    <m/>
    <s v=""/>
    <s v=""/>
  </r>
  <r>
    <x v="0"/>
    <d v="2021-02-20T00:00:00"/>
    <s v="Zone 5 - Winston"/>
    <x v="213"/>
    <x v="179"/>
    <x v="141"/>
    <x v="1"/>
    <x v="10"/>
    <x v="0"/>
    <x v="3"/>
    <n v="66"/>
    <n v="1"/>
    <n v="1"/>
  </r>
  <r>
    <x v="0"/>
    <d v="2021-02-20T00:00:00"/>
    <s v="Zone 5 - Winston"/>
    <x v="213"/>
    <x v="179"/>
    <x v="141"/>
    <x v="1"/>
    <x v="10"/>
    <x v="1"/>
    <x v="0"/>
    <n v="72"/>
    <n v="3.9"/>
    <n v="3.9"/>
  </r>
  <r>
    <x v="0"/>
    <d v="2021-02-20T00:00:00"/>
    <s v="Zone 5 - Winston"/>
    <x v="214"/>
    <x v="9"/>
    <x v="142"/>
    <x v="1"/>
    <x v="10"/>
    <x v="0"/>
    <x v="3"/>
    <n v="125"/>
    <n v="9.3000000000000007"/>
    <n v="9.3000000000000007"/>
  </r>
  <r>
    <x v="0"/>
    <d v="2021-02-20T00:00:00"/>
    <s v="Zone 5 - Winston"/>
    <x v="214"/>
    <x v="9"/>
    <x v="142"/>
    <x v="1"/>
    <x v="10"/>
    <x v="0"/>
    <x v="3"/>
    <n v="143"/>
    <n v="14.8"/>
    <n v="14.8"/>
  </r>
  <r>
    <x v="0"/>
    <d v="2021-02-20T00:00:00"/>
    <s v="Zone 5 - Winston"/>
    <x v="215"/>
    <x v="180"/>
    <x v="143"/>
    <x v="2"/>
    <x v="10"/>
    <x v="0"/>
    <x v="3"/>
    <n v="116"/>
    <n v="7.2"/>
    <n v="7.2"/>
  </r>
  <r>
    <x v="0"/>
    <d v="2021-02-20T00:00:00"/>
    <s v="Zone 5 - Winston"/>
    <x v="215"/>
    <x v="180"/>
    <x v="143"/>
    <x v="2"/>
    <x v="10"/>
    <x v="0"/>
    <x v="3"/>
    <n v="153"/>
    <n v="18.600000000000001"/>
    <n v="18.600000000000001"/>
  </r>
  <r>
    <x v="0"/>
    <d v="2021-02-20T00:00:00"/>
    <s v="Zone 5 - Winston"/>
    <x v="215"/>
    <x v="180"/>
    <x v="143"/>
    <x v="2"/>
    <x v="10"/>
    <x v="0"/>
    <x v="3"/>
    <n v="121"/>
    <n v="8.3000000000000007"/>
    <n v="8.3000000000000007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52"/>
    <n v="18.2"/>
    <n v="18.2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07"/>
    <n v="5.5"/>
    <n v="5.5"/>
  </r>
  <r>
    <x v="0"/>
    <d v="2021-02-20T00:00:00"/>
    <s v="Zone 5 - Winston"/>
    <x v="216"/>
    <x v="181"/>
    <x v="144"/>
    <x v="1"/>
    <x v="10"/>
    <x v="0"/>
    <x v="3"/>
    <n v="150"/>
    <n v="17.399999999999999"/>
    <n v="17.399999999999999"/>
  </r>
  <r>
    <x v="0"/>
    <d v="2021-02-20T00:00:00"/>
    <s v="Zone 5 - Winston"/>
    <x v="217"/>
    <x v="10"/>
    <x v="72"/>
    <x v="8"/>
    <x v="10"/>
    <x v="0"/>
    <x v="1"/>
    <n v="101"/>
    <n v="3.8"/>
    <n v="3.8"/>
  </r>
  <r>
    <x v="0"/>
    <d v="2021-02-20T00:00:00"/>
    <s v="Zone 5 - Winston"/>
    <x v="217"/>
    <x v="10"/>
    <x v="72"/>
    <x v="8"/>
    <x v="10"/>
    <x v="0"/>
    <x v="1"/>
    <n v="81"/>
    <n v="1.8"/>
    <n v="1.8"/>
  </r>
  <r>
    <x v="0"/>
    <d v="2021-02-20T00:00:00"/>
    <s v="Zone 5 - Winston"/>
    <x v="217"/>
    <x v="10"/>
    <x v="72"/>
    <x v="8"/>
    <x v="10"/>
    <x v="0"/>
    <x v="5"/>
    <n v="108"/>
    <n v="11.3"/>
    <n v="11.3"/>
  </r>
  <r>
    <x v="0"/>
    <d v="2021-02-20T00:00:00"/>
    <s v="Zone 5 - Winston"/>
    <x v="218"/>
    <x v="182"/>
    <x v="72"/>
    <x v="1"/>
    <x v="10"/>
    <x v="0"/>
    <x v="3"/>
    <n v="142"/>
    <n v="14.4"/>
    <n v="14.4"/>
  </r>
  <r>
    <x v="0"/>
    <d v="2021-02-20T00:00:00"/>
    <s v="Zone 5 - Winston"/>
    <x v="218"/>
    <x v="182"/>
    <x v="72"/>
    <x v="1"/>
    <x v="10"/>
    <x v="0"/>
    <x v="3"/>
    <n v="110"/>
    <n v="6"/>
    <n v="6"/>
  </r>
  <r>
    <x v="0"/>
    <d v="2021-02-20T00:00:00"/>
    <s v="Zone 5 - Winston"/>
    <x v="218"/>
    <x v="182"/>
    <x v="72"/>
    <x v="1"/>
    <x v="10"/>
    <x v="0"/>
    <x v="3"/>
    <n v="154"/>
    <n v="19.100000000000001"/>
    <n v="19.100000000000001"/>
  </r>
  <r>
    <x v="0"/>
    <d v="2021-02-20T00:00:00"/>
    <s v="Zone 5 - Winston"/>
    <x v="218"/>
    <x v="182"/>
    <x v="72"/>
    <x v="1"/>
    <x v="10"/>
    <x v="0"/>
    <x v="3"/>
    <n v="147"/>
    <n v="16.2"/>
    <n v="16.2"/>
  </r>
  <r>
    <x v="0"/>
    <d v="2021-02-20T00:00:00"/>
    <s v="Zone 5 - Winston"/>
    <x v="218"/>
    <x v="182"/>
    <x v="72"/>
    <x v="1"/>
    <x v="10"/>
    <x v="0"/>
    <x v="3"/>
    <n v="161"/>
    <n v="22.2"/>
    <n v="22.2"/>
  </r>
  <r>
    <x v="0"/>
    <d v="2021-02-20T00:00:00"/>
    <s v="Zone 5 - Winston"/>
    <x v="219"/>
    <x v="183"/>
    <x v="144"/>
    <x v="4"/>
    <x v="10"/>
    <x v="0"/>
    <x v="3"/>
    <n v="97"/>
    <n v="3.9"/>
    <n v="3.9"/>
  </r>
  <r>
    <x v="0"/>
    <d v="2021-02-20T00:00:00"/>
    <s v="Zone 5 - Winston"/>
    <x v="220"/>
    <x v="7"/>
    <x v="145"/>
    <x v="1"/>
    <x v="11"/>
    <x v="0"/>
    <x v="3"/>
    <n v="149"/>
    <n v="17"/>
    <n v="17"/>
  </r>
  <r>
    <x v="0"/>
    <d v="2021-02-20T00:00:00"/>
    <s v="Zone 5 - Winston"/>
    <x v="220"/>
    <x v="7"/>
    <x v="145"/>
    <x v="1"/>
    <x v="11"/>
    <x v="0"/>
    <x v="1"/>
    <n v="111"/>
    <n v="5.3"/>
    <n v="5.3"/>
  </r>
  <r>
    <x v="0"/>
    <d v="2021-02-20T00:00:00"/>
    <s v="Zone 5 - Winston"/>
    <x v="221"/>
    <x v="116"/>
    <x v="146"/>
    <x v="5"/>
    <x v="11"/>
    <x v="0"/>
    <x v="3"/>
    <n v="156"/>
    <n v="19.899999999999999"/>
    <n v="19.899999999999999"/>
  </r>
  <r>
    <x v="0"/>
    <d v="2021-02-20T00:00:00"/>
    <s v="Zone 5 - Winston"/>
    <x v="222"/>
    <x v="10"/>
    <x v="147"/>
    <x v="1"/>
    <x v="11"/>
    <x v="0"/>
    <x v="0"/>
    <m/>
    <s v=""/>
    <s v=""/>
  </r>
  <r>
    <x v="0"/>
    <d v="2021-02-20T00:00:00"/>
    <s v="Zone 5 - Winston"/>
    <x v="223"/>
    <x v="184"/>
    <x v="148"/>
    <x v="4"/>
    <x v="11"/>
    <x v="0"/>
    <x v="3"/>
    <n v="101"/>
    <n v="4.5"/>
    <n v="4.5"/>
  </r>
  <r>
    <x v="0"/>
    <d v="2021-02-20T00:00:00"/>
    <s v="Zone 5 - Winston"/>
    <x v="224"/>
    <x v="185"/>
    <x v="50"/>
    <x v="1"/>
    <x v="11"/>
    <x v="0"/>
    <x v="1"/>
    <n v="101"/>
    <n v="3.8"/>
    <n v="3.8"/>
  </r>
  <r>
    <x v="0"/>
    <d v="2021-02-20T00:00:00"/>
    <s v="Zone 5 - Winston"/>
    <x v="224"/>
    <x v="185"/>
    <x v="50"/>
    <x v="1"/>
    <x v="11"/>
    <x v="0"/>
    <x v="1"/>
    <n v="89"/>
    <n v="2.5"/>
    <n v="2.5"/>
  </r>
  <r>
    <x v="0"/>
    <d v="2021-02-20T00:00:00"/>
    <s v="Zone 5 - Winston"/>
    <x v="225"/>
    <x v="186"/>
    <x v="53"/>
    <x v="1"/>
    <x v="11"/>
    <x v="0"/>
    <x v="1"/>
    <n v="78"/>
    <n v="1.5"/>
    <n v="1.5"/>
  </r>
  <r>
    <x v="0"/>
    <d v="2021-02-20T00:00:00"/>
    <s v="Zone 5 - Winston"/>
    <x v="225"/>
    <x v="186"/>
    <x v="53"/>
    <x v="1"/>
    <x v="11"/>
    <x v="0"/>
    <x v="3"/>
    <n v="105"/>
    <n v="5.0999999999999996"/>
    <n v="5.0999999999999996"/>
  </r>
  <r>
    <x v="0"/>
    <d v="2021-02-20T00:00:00"/>
    <s v="Zone 5 - Winston"/>
    <x v="225"/>
    <x v="186"/>
    <x v="53"/>
    <x v="1"/>
    <x v="11"/>
    <x v="0"/>
    <x v="3"/>
    <n v="112"/>
    <n v="6.4"/>
    <n v="6.4"/>
  </r>
  <r>
    <x v="0"/>
    <d v="2021-02-20T00:00:00"/>
    <s v="Zone 5 - Winston"/>
    <x v="225"/>
    <x v="186"/>
    <x v="53"/>
    <x v="1"/>
    <x v="11"/>
    <x v="0"/>
    <x v="3"/>
    <n v="157"/>
    <n v="20.399999999999999"/>
    <n v="20.399999999999999"/>
  </r>
  <r>
    <x v="0"/>
    <d v="2021-02-20T00:00:00"/>
    <s v="Zone 5 - Winston"/>
    <x v="226"/>
    <x v="10"/>
    <x v="149"/>
    <x v="1"/>
    <x v="11"/>
    <x v="1"/>
    <x v="0"/>
    <n v="43"/>
    <n v="0.8"/>
    <n v="0.8"/>
  </r>
  <r>
    <x v="0"/>
    <d v="2021-02-20T00:00:00"/>
    <s v="Zone 5 - Winston"/>
    <x v="226"/>
    <x v="10"/>
    <x v="149"/>
    <x v="1"/>
    <x v="11"/>
    <x v="1"/>
    <x v="0"/>
    <n v="42"/>
    <n v="0.8"/>
    <n v="0.8"/>
  </r>
  <r>
    <x v="0"/>
    <d v="2021-02-20T00:00:00"/>
    <s v="Zone 5 - Winston"/>
    <x v="226"/>
    <x v="10"/>
    <x v="149"/>
    <x v="1"/>
    <x v="11"/>
    <x v="2"/>
    <x v="0"/>
    <n v="30"/>
    <n v="0.8"/>
    <n v="0.8"/>
  </r>
  <r>
    <x v="0"/>
    <d v="2021-02-20T00:00:00"/>
    <s v="Zone 5 - Winston"/>
    <x v="226"/>
    <x v="10"/>
    <x v="149"/>
    <x v="1"/>
    <x v="11"/>
    <x v="0"/>
    <x v="2"/>
    <n v="85"/>
    <n v="2.2000000000000002"/>
    <n v="2.2000000000000002"/>
  </r>
  <r>
    <x v="0"/>
    <d v="2021-02-20T00:00:00"/>
    <s v="Zone 5 - Winston"/>
    <x v="227"/>
    <x v="187"/>
    <x v="150"/>
    <x v="4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0"/>
    <x v="2"/>
    <n v="76"/>
    <n v="1.6"/>
    <n v="1.6"/>
  </r>
  <r>
    <x v="0"/>
    <d v="2021-02-20T00:00:00"/>
    <s v="Zone 5 - Winston"/>
    <x v="229"/>
    <x v="189"/>
    <x v="30"/>
    <x v="1"/>
    <x v="11"/>
    <x v="0"/>
    <x v="3"/>
    <n v="138"/>
    <n v="13.1"/>
    <n v="13.1"/>
  </r>
  <r>
    <x v="0"/>
    <d v="2021-02-20T00:00:00"/>
    <s v="Zone 5 - Winston"/>
    <x v="229"/>
    <x v="189"/>
    <x v="30"/>
    <x v="1"/>
    <x v="11"/>
    <x v="0"/>
    <x v="3"/>
    <n v="106"/>
    <n v="5.3"/>
    <n v="5.3"/>
  </r>
  <r>
    <x v="0"/>
    <d v="2021-02-20T00:00:00"/>
    <s v="Zone 5 - Winston"/>
    <x v="229"/>
    <x v="189"/>
    <x v="30"/>
    <x v="1"/>
    <x v="11"/>
    <x v="0"/>
    <x v="3"/>
    <n v="148"/>
    <n v="16.600000000000001"/>
    <n v="16.600000000000001"/>
  </r>
  <r>
    <x v="0"/>
    <d v="2021-02-20T00:00:00"/>
    <s v="Zone 5 - Winston"/>
    <x v="229"/>
    <x v="189"/>
    <x v="30"/>
    <x v="1"/>
    <x v="11"/>
    <x v="0"/>
    <x v="3"/>
    <n v="103"/>
    <n v="4.8"/>
    <n v="4.8"/>
  </r>
  <r>
    <x v="0"/>
    <d v="2021-02-20T00:00:00"/>
    <s v="Zone 5 - Winston"/>
    <x v="229"/>
    <x v="189"/>
    <x v="30"/>
    <x v="1"/>
    <x v="11"/>
    <x v="0"/>
    <x v="3"/>
    <n v="102"/>
    <n v="4.5999999999999996"/>
    <n v="4.5999999999999996"/>
  </r>
  <r>
    <x v="0"/>
    <d v="2021-02-20T00:00:00"/>
    <s v="Zone 5 - Winston"/>
    <x v="229"/>
    <x v="189"/>
    <x v="30"/>
    <x v="1"/>
    <x v="11"/>
    <x v="0"/>
    <x v="3"/>
    <n v="147"/>
    <n v="16.2"/>
    <n v="16.2"/>
  </r>
  <r>
    <x v="0"/>
    <d v="2021-02-20T00:00:00"/>
    <s v="Zone 5 - Winston"/>
    <x v="229"/>
    <x v="189"/>
    <x v="30"/>
    <x v="1"/>
    <x v="11"/>
    <x v="0"/>
    <x v="3"/>
    <n v="108"/>
    <n v="5.6"/>
    <n v="5.6"/>
  </r>
  <r>
    <x v="0"/>
    <d v="2021-02-20T00:00:00"/>
    <s v="Zone 5 - Winston"/>
    <x v="229"/>
    <x v="189"/>
    <x v="30"/>
    <x v="1"/>
    <x v="11"/>
    <x v="0"/>
    <x v="3"/>
    <n v="79"/>
    <n v="1.9"/>
    <n v="1.9"/>
  </r>
  <r>
    <x v="0"/>
    <d v="2021-02-20T00:00:00"/>
    <s v="Zone 5 - Winston"/>
    <x v="229"/>
    <x v="189"/>
    <x v="30"/>
    <x v="1"/>
    <x v="11"/>
    <x v="0"/>
    <x v="3"/>
    <n v="135"/>
    <n v="12.1"/>
    <n v="12.1"/>
  </r>
  <r>
    <x v="0"/>
    <d v="2021-02-20T00:00:00"/>
    <s v="Zone 5 - Winston"/>
    <x v="229"/>
    <x v="189"/>
    <x v="30"/>
    <x v="1"/>
    <x v="11"/>
    <x v="0"/>
    <x v="3"/>
    <n v="116"/>
    <n v="7.2"/>
    <n v="7.2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1"/>
    <x v="0"/>
    <n v="46"/>
    <n v="1"/>
    <n v="1"/>
  </r>
  <r>
    <x v="0"/>
    <d v="2021-02-20T00:00:00"/>
    <s v="Zone 5 - Winston"/>
    <x v="230"/>
    <x v="115"/>
    <x v="151"/>
    <x v="1"/>
    <x v="11"/>
    <x v="2"/>
    <x v="0"/>
    <n v="28"/>
    <n v="0.6"/>
    <n v="0.6"/>
  </r>
  <r>
    <x v="0"/>
    <d v="2021-02-20T00:00:00"/>
    <s v="Zone 5 - Winston"/>
    <x v="231"/>
    <x v="49"/>
    <x v="45"/>
    <x v="5"/>
    <x v="11"/>
    <x v="1"/>
    <x v="0"/>
    <n v="45"/>
    <n v="0.9"/>
    <n v="0.9"/>
  </r>
  <r>
    <x v="0"/>
    <d v="2021-02-20T00:00:00"/>
    <s v="Zone 5 - Winston"/>
    <x v="232"/>
    <x v="7"/>
    <x v="152"/>
    <x v="1"/>
    <x v="11"/>
    <x v="0"/>
    <x v="1"/>
    <n v="102"/>
    <n v="4"/>
    <n v="4"/>
  </r>
  <r>
    <x v="0"/>
    <d v="2021-02-20T00:00:00"/>
    <s v="Zone 5 - Winston"/>
    <x v="233"/>
    <x v="190"/>
    <x v="152"/>
    <x v="8"/>
    <x v="11"/>
    <x v="0"/>
    <x v="4"/>
    <n v="76"/>
    <n v="3.5"/>
    <n v="3.5"/>
  </r>
  <r>
    <x v="0"/>
    <d v="2021-02-20T00:00:00"/>
    <s v="Zone 5 - Winston"/>
    <x v="234"/>
    <x v="191"/>
    <x v="153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4"/>
    <n v="84"/>
    <n v="4.7"/>
    <n v="4.7"/>
  </r>
  <r>
    <x v="0"/>
    <d v="2021-02-20T00:00:00"/>
    <s v="Zone 5 - Winston"/>
    <x v="235"/>
    <x v="31"/>
    <x v="18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9"/>
    <n v="154"/>
    <n v="49.4"/>
    <n v="49.4"/>
  </r>
  <r>
    <x v="0"/>
    <d v="2021-02-20T00:00:00"/>
    <s v="Zone 5 - Winston"/>
    <x v="236"/>
    <x v="192"/>
    <x v="18"/>
    <x v="1"/>
    <x v="12"/>
    <x v="0"/>
    <x v="3"/>
    <n v="66"/>
    <n v="1"/>
    <n v="1"/>
  </r>
  <r>
    <x v="0"/>
    <d v="2021-02-20T00:00:00"/>
    <s v="Zone 5 - Winston"/>
    <x v="237"/>
    <x v="91"/>
    <x v="18"/>
    <x v="1"/>
    <x v="12"/>
    <x v="0"/>
    <x v="0"/>
    <m/>
    <s v=""/>
    <s v=""/>
  </r>
  <r>
    <x v="0"/>
    <d v="2021-02-20T00:00:00"/>
    <s v="Zone 5 - Winston"/>
    <x v="238"/>
    <x v="110"/>
    <x v="154"/>
    <x v="1"/>
    <x v="12"/>
    <x v="0"/>
    <x v="3"/>
    <n v="101"/>
    <n v="4.5"/>
    <n v="4.5"/>
  </r>
  <r>
    <x v="0"/>
    <d v="2021-02-20T00:00:00"/>
    <s v="Zone 5 - Winston"/>
    <x v="238"/>
    <x v="110"/>
    <x v="154"/>
    <x v="1"/>
    <x v="12"/>
    <x v="0"/>
    <x v="3"/>
    <n v="83"/>
    <n v="2.2999999999999998"/>
    <n v="2.2999999999999998"/>
  </r>
  <r>
    <x v="0"/>
    <d v="2021-02-20T00:00:00"/>
    <s v="Zone 5 - Winston"/>
    <x v="239"/>
    <x v="193"/>
    <x v="91"/>
    <x v="1"/>
    <x v="12"/>
    <x v="0"/>
    <x v="3"/>
    <n v="145"/>
    <n v="15.5"/>
    <n v="15.5"/>
  </r>
  <r>
    <x v="0"/>
    <d v="2021-02-20T00:00:00"/>
    <s v="Zone 5 - Winston"/>
    <x v="240"/>
    <x v="49"/>
    <x v="59"/>
    <x v="5"/>
    <x v="12"/>
    <x v="0"/>
    <x v="3"/>
    <n v="105"/>
    <n v="5.0999999999999996"/>
    <n v="5.0999999999999996"/>
  </r>
  <r>
    <x v="0"/>
    <d v="2021-02-20T00:00:00"/>
    <s v="Zone 5 - Winston"/>
    <x v="240"/>
    <x v="49"/>
    <x v="59"/>
    <x v="5"/>
    <x v="12"/>
    <x v="0"/>
    <x v="3"/>
    <n v="107"/>
    <n v="5.5"/>
    <n v="5.5"/>
  </r>
  <r>
    <x v="0"/>
    <d v="2021-02-20T00:00:00"/>
    <s v="Zone 5 - Winston"/>
    <x v="240"/>
    <x v="49"/>
    <x v="59"/>
    <x v="5"/>
    <x v="12"/>
    <x v="0"/>
    <x v="3"/>
    <n v="111"/>
    <n v="6.2"/>
    <n v="6.2"/>
  </r>
  <r>
    <x v="0"/>
    <d v="2021-02-20T00:00:00"/>
    <s v="Zone 5 - Winston"/>
    <x v="240"/>
    <x v="49"/>
    <x v="59"/>
    <x v="5"/>
    <x v="12"/>
    <x v="0"/>
    <x v="3"/>
    <n v="140"/>
    <n v="13.7"/>
    <n v="13.7"/>
  </r>
  <r>
    <x v="0"/>
    <d v="2021-02-20T00:00:00"/>
    <s v="Zone 5 - Winston"/>
    <x v="241"/>
    <x v="194"/>
    <x v="2"/>
    <x v="1"/>
    <x v="12"/>
    <x v="0"/>
    <x v="1"/>
    <n v="100"/>
    <n v="3.7"/>
    <n v="3.7"/>
  </r>
  <r>
    <x v="0"/>
    <d v="2021-02-20T00:00:00"/>
    <s v="Zone 5 - Winston"/>
    <x v="242"/>
    <x v="9"/>
    <x v="155"/>
    <x v="1"/>
    <x v="12"/>
    <x v="0"/>
    <x v="3"/>
    <n v="168"/>
    <n v="25.7"/>
    <n v="25.7"/>
  </r>
  <r>
    <x v="0"/>
    <d v="2021-02-20T00:00:00"/>
    <s v="Zone 5 - Winston"/>
    <x v="243"/>
    <x v="195"/>
    <x v="156"/>
    <x v="5"/>
    <x v="12"/>
    <x v="0"/>
    <x v="1"/>
    <n v="116"/>
    <n v="6.2"/>
    <n v="6.2"/>
  </r>
  <r>
    <x v="0"/>
    <d v="2021-02-20T00:00:00"/>
    <s v="Zone 5 - Winston"/>
    <x v="243"/>
    <x v="195"/>
    <x v="156"/>
    <x v="5"/>
    <x v="12"/>
    <x v="0"/>
    <x v="3"/>
    <n v="94"/>
    <n v="3.5"/>
    <n v="3.5"/>
  </r>
  <r>
    <x v="0"/>
    <d v="2021-02-20T00:00:00"/>
    <s v="Zone 5 - Winston"/>
    <x v="244"/>
    <x v="196"/>
    <x v="157"/>
    <x v="1"/>
    <x v="12"/>
    <x v="0"/>
    <x v="1"/>
    <n v="73"/>
    <n v="1.2"/>
    <n v="1.2"/>
  </r>
  <r>
    <x v="0"/>
    <d v="2021-02-20T00:00:00"/>
    <s v="Zone 5 - Winston"/>
    <x v="244"/>
    <x v="196"/>
    <x v="157"/>
    <x v="1"/>
    <x v="12"/>
    <x v="0"/>
    <x v="3"/>
    <n v="150"/>
    <n v="17.399999999999999"/>
    <n v="17.399999999999999"/>
  </r>
  <r>
    <x v="0"/>
    <d v="2021-02-20T00:00:00"/>
    <s v="Zone 5 - Winston"/>
    <x v="245"/>
    <x v="72"/>
    <x v="53"/>
    <x v="1"/>
    <x v="12"/>
    <x v="0"/>
    <x v="3"/>
    <n v="148"/>
    <n v="16.600000000000001"/>
    <n v="16.600000000000001"/>
  </r>
  <r>
    <x v="0"/>
    <d v="2021-02-20T00:00:00"/>
    <s v="Zone 5 - Winston"/>
    <x v="245"/>
    <x v="72"/>
    <x v="53"/>
    <x v="1"/>
    <x v="12"/>
    <x v="0"/>
    <x v="3"/>
    <n v="126"/>
    <n v="9.6"/>
    <n v="9.6"/>
  </r>
  <r>
    <x v="0"/>
    <d v="2021-02-20T00:00:00"/>
    <s v="Zone 5 - Winston"/>
    <x v="245"/>
    <x v="72"/>
    <x v="53"/>
    <x v="1"/>
    <x v="12"/>
    <x v="0"/>
    <x v="3"/>
    <n v="129"/>
    <n v="10.4"/>
    <n v="10.4"/>
  </r>
  <r>
    <x v="0"/>
    <d v="2021-02-20T00:00:00"/>
    <s v="Zone 5 - Winston"/>
    <x v="245"/>
    <x v="72"/>
    <x v="53"/>
    <x v="1"/>
    <x v="12"/>
    <x v="0"/>
    <x v="3"/>
    <n v="111"/>
    <n v="6.2"/>
    <n v="6.2"/>
  </r>
  <r>
    <x v="0"/>
    <d v="2021-02-20T00:00:00"/>
    <s v="Zone 5 - Winston"/>
    <x v="245"/>
    <x v="72"/>
    <x v="53"/>
    <x v="1"/>
    <x v="12"/>
    <x v="0"/>
    <x v="5"/>
    <n v="103"/>
    <n v="9.6999999999999993"/>
    <n v="9.6999999999999993"/>
  </r>
  <r>
    <x v="0"/>
    <d v="2021-02-20T00:00:00"/>
    <s v="Zone 5 - Winston"/>
    <x v="246"/>
    <x v="77"/>
    <x v="158"/>
    <x v="5"/>
    <x v="12"/>
    <x v="0"/>
    <x v="3"/>
    <n v="65"/>
    <n v="1"/>
    <n v="1"/>
  </r>
  <r>
    <x v="0"/>
    <d v="2021-02-20T00:00:00"/>
    <s v="Zone 5 - Winston"/>
    <x v="246"/>
    <x v="77"/>
    <x v="158"/>
    <x v="5"/>
    <x v="12"/>
    <x v="0"/>
    <x v="3"/>
    <n v="143"/>
    <n v="14.8"/>
    <n v="14.8"/>
  </r>
  <r>
    <x v="0"/>
    <d v="2021-02-20T00:00:00"/>
    <s v="Zone 5 - Winston"/>
    <x v="246"/>
    <x v="77"/>
    <x v="158"/>
    <x v="5"/>
    <x v="12"/>
    <x v="1"/>
    <x v="0"/>
    <n v="41"/>
    <n v="0.7"/>
    <n v="0.7"/>
  </r>
  <r>
    <x v="0"/>
    <d v="2021-02-20T00:00:00"/>
    <s v="Zone 5 - Winston"/>
    <x v="247"/>
    <x v="197"/>
    <x v="158"/>
    <x v="0"/>
    <x v="12"/>
    <x v="2"/>
    <x v="0"/>
    <n v="32"/>
    <n v="1"/>
    <n v="1"/>
  </r>
  <r>
    <x v="0"/>
    <d v="2021-02-20T00:00:00"/>
    <s v="Zone 5 - Winston"/>
    <x v="248"/>
    <x v="198"/>
    <x v="12"/>
    <x v="1"/>
    <x v="12"/>
    <x v="0"/>
    <x v="0"/>
    <m/>
    <s v=""/>
    <s v=""/>
  </r>
  <r>
    <x v="0"/>
    <d v="2021-02-20T00:00:00"/>
    <s v="Zone 5 - Winston"/>
    <x v="249"/>
    <x v="199"/>
    <x v="44"/>
    <x v="8"/>
    <x v="12"/>
    <x v="0"/>
    <x v="3"/>
    <n v="144"/>
    <n v="15.1"/>
    <n v="15.1"/>
  </r>
  <r>
    <x v="0"/>
    <d v="2021-02-20T00:00:00"/>
    <s v="Zone 5 - Winston"/>
    <x v="249"/>
    <x v="199"/>
    <x v="44"/>
    <x v="8"/>
    <x v="12"/>
    <x v="0"/>
    <x v="3"/>
    <n v="138"/>
    <n v="13.1"/>
    <n v="13.1"/>
  </r>
  <r>
    <x v="0"/>
    <d v="2021-02-20T00:00:00"/>
    <s v="Zone 5 - Winston"/>
    <x v="249"/>
    <x v="199"/>
    <x v="44"/>
    <x v="8"/>
    <x v="12"/>
    <x v="0"/>
    <x v="4"/>
    <n v="82"/>
    <n v="4.4000000000000004"/>
    <n v="4.4000000000000004"/>
  </r>
  <r>
    <x v="0"/>
    <d v="2021-02-20T00:00:00"/>
    <s v="Zone 5 - Winston"/>
    <x v="249"/>
    <x v="199"/>
    <x v="44"/>
    <x v="8"/>
    <x v="12"/>
    <x v="0"/>
    <x v="4"/>
    <n v="84"/>
    <n v="4.7"/>
    <n v="4.7"/>
  </r>
  <r>
    <x v="0"/>
    <d v="2021-02-20T00:00:00"/>
    <s v="Zone 5 - Winston"/>
    <x v="250"/>
    <x v="200"/>
    <x v="159"/>
    <x v="1"/>
    <x v="13"/>
    <x v="0"/>
    <x v="3"/>
    <n v="102"/>
    <n v="4.5999999999999996"/>
    <n v="4.5999999999999996"/>
  </r>
  <r>
    <x v="0"/>
    <d v="2021-02-20T00:00:00"/>
    <s v="Zone 5 - Winston"/>
    <x v="250"/>
    <x v="200"/>
    <x v="159"/>
    <x v="1"/>
    <x v="13"/>
    <x v="0"/>
    <x v="3"/>
    <n v="114"/>
    <n v="6.8"/>
    <n v="6.8"/>
  </r>
  <r>
    <x v="0"/>
    <d v="2021-02-20T00:00:00"/>
    <s v="Zone 5 - Winston"/>
    <x v="250"/>
    <x v="200"/>
    <x v="159"/>
    <x v="1"/>
    <x v="13"/>
    <x v="0"/>
    <x v="3"/>
    <n v="134"/>
    <n v="11.8"/>
    <n v="11.8"/>
  </r>
  <r>
    <x v="0"/>
    <d v="2021-02-20T00:00:00"/>
    <s v="Zone 5 - Winston"/>
    <x v="250"/>
    <x v="200"/>
    <x v="159"/>
    <x v="1"/>
    <x v="13"/>
    <x v="0"/>
    <x v="4"/>
    <n v="69"/>
    <n v="2.6"/>
    <n v="2.6"/>
  </r>
  <r>
    <x v="0"/>
    <d v="2021-02-20T00:00:00"/>
    <s v="Zone 5 - Winston"/>
    <x v="251"/>
    <x v="111"/>
    <x v="160"/>
    <x v="7"/>
    <x v="13"/>
    <x v="0"/>
    <x v="1"/>
    <n v="113"/>
    <n v="5.7"/>
    <n v="5.7"/>
  </r>
  <r>
    <x v="0"/>
    <d v="2021-02-20T00:00:00"/>
    <s v="Zone 5 - Winston"/>
    <x v="251"/>
    <x v="111"/>
    <x v="160"/>
    <x v="7"/>
    <x v="13"/>
    <x v="0"/>
    <x v="1"/>
    <n v="92"/>
    <n v="2.8"/>
    <n v="2.8"/>
  </r>
  <r>
    <x v="0"/>
    <d v="2021-02-20T00:00:00"/>
    <s v="Zone 5 - Winston"/>
    <x v="252"/>
    <x v="10"/>
    <x v="161"/>
    <x v="8"/>
    <x v="13"/>
    <x v="0"/>
    <x v="3"/>
    <n v="83"/>
    <n v="2.2999999999999998"/>
    <n v="2.2999999999999998"/>
  </r>
  <r>
    <x v="0"/>
    <d v="2021-02-20T00:00:00"/>
    <s v="Zone 5 - Winston"/>
    <x v="253"/>
    <x v="201"/>
    <x v="162"/>
    <x v="5"/>
    <x v="13"/>
    <x v="0"/>
    <x v="4"/>
    <n v="65"/>
    <n v="2.2000000000000002"/>
    <n v="2.2000000000000002"/>
  </r>
  <r>
    <x v="0"/>
    <d v="2021-02-20T00:00:00"/>
    <s v="Zone 5 - Winston"/>
    <x v="254"/>
    <x v="202"/>
    <x v="163"/>
    <x v="1"/>
    <x v="13"/>
    <x v="0"/>
    <x v="0"/>
    <m/>
    <s v=""/>
    <s v=""/>
  </r>
  <r>
    <x v="0"/>
    <d v="2021-02-20T00:00:00"/>
    <s v="Zone 5 - Winston"/>
    <x v="254"/>
    <x v="202"/>
    <x v="163"/>
    <x v="1"/>
    <x v="13"/>
    <x v="0"/>
    <x v="0"/>
    <m/>
    <s v=""/>
    <s v=""/>
  </r>
  <r>
    <x v="0"/>
    <d v="2021-02-20T00:00:00"/>
    <s v="Zone 5 - Winston"/>
    <x v="255"/>
    <x v="203"/>
    <x v="164"/>
    <x v="1"/>
    <x v="13"/>
    <x v="1"/>
    <x v="0"/>
    <n v="45"/>
    <n v="0.9"/>
    <n v="0.9"/>
  </r>
  <r>
    <x v="0"/>
    <d v="2021-02-20T00:00:00"/>
    <s v="Zone 5 - Winston"/>
    <x v="256"/>
    <x v="138"/>
    <x v="165"/>
    <x v="1"/>
    <x v="13"/>
    <x v="1"/>
    <x v="0"/>
    <n v="42"/>
    <n v="0.8"/>
    <n v="0.8"/>
  </r>
  <r>
    <x v="0"/>
    <d v="2021-02-20T00:00:00"/>
    <s v="Zone 5 - Winston"/>
    <x v="257"/>
    <x v="194"/>
    <x v="139"/>
    <x v="5"/>
    <x v="13"/>
    <x v="0"/>
    <x v="1"/>
    <n v="118"/>
    <n v="6.6"/>
    <n v="6.6"/>
  </r>
  <r>
    <x v="0"/>
    <d v="2021-02-20T00:00:00"/>
    <s v="Zone 5 - Winston"/>
    <x v="257"/>
    <x v="194"/>
    <x v="139"/>
    <x v="5"/>
    <x v="13"/>
    <x v="0"/>
    <x v="1"/>
    <n v="110"/>
    <n v="5.2"/>
    <n v="5.2"/>
  </r>
  <r>
    <x v="0"/>
    <d v="2021-02-20T00:00:00"/>
    <s v="Zone 5 - Winston"/>
    <x v="257"/>
    <x v="194"/>
    <x v="139"/>
    <x v="5"/>
    <x v="13"/>
    <x v="0"/>
    <x v="1"/>
    <n v="98"/>
    <n v="3.4"/>
    <n v="3.4"/>
  </r>
  <r>
    <x v="0"/>
    <d v="2021-02-20T00:00:00"/>
    <s v="Zone 5 - Winston"/>
    <x v="257"/>
    <x v="194"/>
    <x v="139"/>
    <x v="5"/>
    <x v="13"/>
    <x v="0"/>
    <x v="0"/>
    <m/>
    <s v=""/>
    <s v=""/>
  </r>
  <r>
    <x v="0"/>
    <d v="2021-02-20T00:00:00"/>
    <s v="Zone 5 - Winston"/>
    <x v="257"/>
    <x v="194"/>
    <x v="139"/>
    <x v="5"/>
    <x v="13"/>
    <x v="0"/>
    <x v="3"/>
    <n v="147"/>
    <n v="16.2"/>
    <n v="16.2"/>
  </r>
  <r>
    <x v="0"/>
    <d v="2021-02-20T00:00:00"/>
    <s v="Zone 5 - Winston"/>
    <x v="257"/>
    <x v="194"/>
    <x v="139"/>
    <x v="5"/>
    <x v="13"/>
    <x v="0"/>
    <x v="4"/>
    <n v="78"/>
    <n v="3.8"/>
    <n v="3.8"/>
  </r>
  <r>
    <x v="0"/>
    <d v="2021-02-20T00:00:00"/>
    <s v="Zone 5 - Winston"/>
    <x v="258"/>
    <x v="204"/>
    <x v="139"/>
    <x v="9"/>
    <x v="13"/>
    <x v="0"/>
    <x v="3"/>
    <n v="98"/>
    <n v="4"/>
    <n v="4"/>
  </r>
  <r>
    <x v="0"/>
    <d v="2021-02-20T00:00:00"/>
    <s v="Zone 5 - Winston"/>
    <x v="258"/>
    <x v="204"/>
    <x v="139"/>
    <x v="9"/>
    <x v="13"/>
    <x v="0"/>
    <x v="3"/>
    <n v="86"/>
    <n v="2.6"/>
    <n v="2.6"/>
  </r>
  <r>
    <x v="0"/>
    <d v="2021-02-20T00:00:00"/>
    <s v="Zone 5 - Winston"/>
    <x v="258"/>
    <x v="204"/>
    <x v="139"/>
    <x v="9"/>
    <x v="13"/>
    <x v="0"/>
    <x v="0"/>
    <m/>
    <s v=""/>
    <s v=""/>
  </r>
  <r>
    <x v="0"/>
    <d v="2021-02-20T00:00:00"/>
    <s v="Zone 5 - Winston"/>
    <x v="258"/>
    <x v="204"/>
    <x v="139"/>
    <x v="9"/>
    <x v="13"/>
    <x v="0"/>
    <x v="3"/>
    <n v="80"/>
    <n v="2"/>
    <n v="2"/>
  </r>
  <r>
    <x v="0"/>
    <d v="2021-02-20T00:00:00"/>
    <s v="Zone 5 - Winston"/>
    <x v="258"/>
    <x v="204"/>
    <x v="139"/>
    <x v="9"/>
    <x v="13"/>
    <x v="0"/>
    <x v="3"/>
    <n v="121"/>
    <n v="8.3000000000000007"/>
    <n v="8.3000000000000007"/>
  </r>
  <r>
    <x v="0"/>
    <d v="2021-02-20T00:00:00"/>
    <s v="Zone 5 - Winston"/>
    <x v="258"/>
    <x v="204"/>
    <x v="139"/>
    <x v="9"/>
    <x v="13"/>
    <x v="0"/>
    <x v="3"/>
    <n v="111"/>
    <n v="6.2"/>
    <n v="6.2"/>
  </r>
  <r>
    <x v="0"/>
    <d v="2021-02-20T00:00:00"/>
    <s v="Zone 5 - Winston"/>
    <x v="258"/>
    <x v="204"/>
    <x v="139"/>
    <x v="9"/>
    <x v="13"/>
    <x v="0"/>
    <x v="1"/>
    <n v="101"/>
    <n v="3.8"/>
    <n v="3.8"/>
  </r>
  <r>
    <x v="0"/>
    <d v="2021-02-20T00:00:00"/>
    <s v="Zone 5 - Winston"/>
    <x v="258"/>
    <x v="204"/>
    <x v="139"/>
    <x v="9"/>
    <x v="13"/>
    <x v="0"/>
    <x v="0"/>
    <m/>
    <s v=""/>
    <s v=""/>
  </r>
  <r>
    <x v="0"/>
    <d v="2021-02-20T00:00:00"/>
    <s v="Zone 5 - Winston"/>
    <x v="259"/>
    <x v="205"/>
    <x v="166"/>
    <x v="1"/>
    <x v="13"/>
    <x v="0"/>
    <x v="0"/>
    <m/>
    <s v=""/>
    <s v=""/>
  </r>
  <r>
    <x v="0"/>
    <d v="2021-02-20T00:00:00"/>
    <s v="Zone 5 - Winston"/>
    <x v="259"/>
    <x v="205"/>
    <x v="166"/>
    <x v="1"/>
    <x v="13"/>
    <x v="0"/>
    <x v="3"/>
    <n v="100"/>
    <n v="4.3"/>
    <n v="4.3"/>
  </r>
  <r>
    <x v="0"/>
    <d v="2021-02-20T00:00:00"/>
    <s v="Zone 5 - Winston"/>
    <x v="259"/>
    <x v="205"/>
    <x v="166"/>
    <x v="1"/>
    <x v="13"/>
    <x v="0"/>
    <x v="1"/>
    <n v="101"/>
    <n v="3.8"/>
    <n v="3.8"/>
  </r>
  <r>
    <x v="0"/>
    <d v="2021-02-20T00:00:00"/>
    <s v="Zone 5 - Winston"/>
    <x v="260"/>
    <x v="206"/>
    <x v="166"/>
    <x v="8"/>
    <x v="13"/>
    <x v="0"/>
    <x v="3"/>
    <n v="120"/>
    <n v="8.1"/>
    <n v="8.1"/>
  </r>
  <r>
    <x v="0"/>
    <d v="2021-02-20T00:00:00"/>
    <s v="Zone 5 - Winston"/>
    <x v="260"/>
    <x v="206"/>
    <x v="166"/>
    <x v="8"/>
    <x v="13"/>
    <x v="0"/>
    <x v="3"/>
    <n v="121"/>
    <n v="8.3000000000000007"/>
    <n v="8.3000000000000007"/>
  </r>
  <r>
    <x v="0"/>
    <d v="2021-02-20T00:00:00"/>
    <s v="Zone 5 - Winston"/>
    <x v="260"/>
    <x v="206"/>
    <x v="166"/>
    <x v="8"/>
    <x v="13"/>
    <x v="0"/>
    <x v="3"/>
    <n v="142"/>
    <n v="14.4"/>
    <n v="14.4"/>
  </r>
  <r>
    <x v="0"/>
    <d v="2021-02-20T00:00:00"/>
    <s v="Zone 5 - Winston"/>
    <x v="260"/>
    <x v="206"/>
    <x v="166"/>
    <x v="8"/>
    <x v="13"/>
    <x v="0"/>
    <x v="3"/>
    <n v="154"/>
    <n v="19.100000000000001"/>
    <n v="19.100000000000001"/>
  </r>
  <r>
    <x v="0"/>
    <d v="2021-02-20T00:00:00"/>
    <s v="Zone 5 - Winston"/>
    <x v="260"/>
    <x v="206"/>
    <x v="166"/>
    <x v="8"/>
    <x v="13"/>
    <x v="0"/>
    <x v="1"/>
    <n v="83"/>
    <n v="1.9"/>
    <n v="1.9"/>
  </r>
  <r>
    <x v="0"/>
    <d v="2021-02-20T00:00:00"/>
    <s v="Zone 5 - Winston"/>
    <x v="260"/>
    <x v="206"/>
    <x v="166"/>
    <x v="8"/>
    <x v="13"/>
    <x v="0"/>
    <x v="5"/>
    <n v="125"/>
    <n v="17.899999999999999"/>
    <n v="17.899999999999999"/>
  </r>
  <r>
    <x v="0"/>
    <d v="2021-02-20T00:00:00"/>
    <s v="Zone 5 - Winston"/>
    <x v="261"/>
    <x v="10"/>
    <x v="167"/>
    <x v="1"/>
    <x v="13"/>
    <x v="0"/>
    <x v="0"/>
    <m/>
    <s v=""/>
    <s v=""/>
  </r>
  <r>
    <x v="0"/>
    <d v="2021-02-20T00:00:00"/>
    <s v="Zone 5 - Winston"/>
    <x v="261"/>
    <x v="10"/>
    <x v="167"/>
    <x v="1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1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5"/>
    <x v="0"/>
    <x v="0"/>
    <x v="7"/>
    <n v="74"/>
    <n v="7.4"/>
    <n v="7.4"/>
  </r>
  <r>
    <x v="1"/>
    <d v="2021-04-17T00:00:00"/>
    <s v="Zone 2 - Jakkals"/>
    <x v="20"/>
    <x v="19"/>
    <x v="8"/>
    <x v="5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5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10"/>
    <x v="168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7"/>
    <x v="169"/>
    <x v="5"/>
    <x v="0"/>
    <x v="0"/>
    <x v="3"/>
    <n v="91"/>
    <n v="3.1"/>
    <n v="3.1"/>
  </r>
  <r>
    <x v="1"/>
    <d v="2021-04-17T00:00:00"/>
    <s v="Zone 2 - Jakkals"/>
    <x v="263"/>
    <x v="207"/>
    <x v="169"/>
    <x v="5"/>
    <x v="0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1"/>
    <x v="5"/>
    <x v="0"/>
    <x v="0"/>
    <m/>
    <s v=""/>
    <s v=""/>
  </r>
  <r>
    <x v="1"/>
    <d v="2021-04-17T00:00:00"/>
    <s v="Zone 2 - Jakkals"/>
    <x v="75"/>
    <x v="67"/>
    <x v="26"/>
    <x v="4"/>
    <x v="5"/>
    <x v="0"/>
    <x v="0"/>
    <m/>
    <s v=""/>
    <s v=""/>
  </r>
  <r>
    <x v="1"/>
    <d v="2021-04-17T00:00:00"/>
    <s v="Zone 2 - Jakkals"/>
    <x v="76"/>
    <x v="68"/>
    <x v="50"/>
    <x v="4"/>
    <x v="5"/>
    <x v="0"/>
    <x v="0"/>
    <m/>
    <s v=""/>
    <s v=""/>
  </r>
  <r>
    <x v="1"/>
    <d v="2021-04-17T00:00:00"/>
    <s v="Zone 2 - Jakkals"/>
    <x v="86"/>
    <x v="78"/>
    <x v="50"/>
    <x v="2"/>
    <x v="5"/>
    <x v="0"/>
    <x v="0"/>
    <m/>
    <s v=""/>
    <s v=""/>
  </r>
  <r>
    <x v="1"/>
    <d v="2021-04-17T00:00:00"/>
    <s v="Zone 2 - Jakkals"/>
    <x v="264"/>
    <x v="20"/>
    <x v="59"/>
    <x v="5"/>
    <x v="5"/>
    <x v="0"/>
    <x v="0"/>
    <m/>
    <s v=""/>
    <s v=""/>
  </r>
  <r>
    <x v="1"/>
    <d v="2021-04-17T00:00:00"/>
    <s v="Zone 2 - Jakkals"/>
    <x v="265"/>
    <x v="51"/>
    <x v="30"/>
    <x v="5"/>
    <x v="5"/>
    <x v="0"/>
    <x v="0"/>
    <m/>
    <s v=""/>
    <s v=""/>
  </r>
  <r>
    <x v="1"/>
    <d v="2021-04-17T00:00:00"/>
    <s v="Zone 2 - Jakkals"/>
    <x v="266"/>
    <x v="208"/>
    <x v="170"/>
    <x v="2"/>
    <x v="5"/>
    <x v="0"/>
    <x v="0"/>
    <m/>
    <s v=""/>
    <s v=""/>
  </r>
  <r>
    <x v="1"/>
    <d v="2021-04-17T00:00:00"/>
    <s v="Zone 2 - Jakkals"/>
    <x v="88"/>
    <x v="80"/>
    <x v="60"/>
    <x v="5"/>
    <x v="5"/>
    <x v="0"/>
    <x v="0"/>
    <m/>
    <s v=""/>
    <s v=""/>
  </r>
  <r>
    <x v="1"/>
    <d v="2021-04-17T00:00:00"/>
    <s v="Zone 2 - Jakkals"/>
    <x v="87"/>
    <x v="79"/>
    <x v="59"/>
    <x v="8"/>
    <x v="5"/>
    <x v="0"/>
    <x v="0"/>
    <m/>
    <s v=""/>
    <s v=""/>
  </r>
  <r>
    <x v="1"/>
    <d v="2021-04-17T00:00:00"/>
    <s v="Zone 2 - Jakkals"/>
    <x v="82"/>
    <x v="74"/>
    <x v="30"/>
    <x v="1"/>
    <x v="5"/>
    <x v="0"/>
    <x v="3"/>
    <n v="98"/>
    <n v="4"/>
    <n v="4"/>
  </r>
  <r>
    <x v="1"/>
    <d v="2021-04-17T00:00:00"/>
    <s v="Zone 2 - Jakkals"/>
    <x v="82"/>
    <x v="74"/>
    <x v="30"/>
    <x v="1"/>
    <x v="5"/>
    <x v="0"/>
    <x v="8"/>
    <n v="72"/>
    <n v="5"/>
    <n v="5"/>
  </r>
  <r>
    <x v="1"/>
    <d v="2021-04-17T00:00:00"/>
    <s v="Zone 2 - Jakkals"/>
    <x v="90"/>
    <x v="82"/>
    <x v="2"/>
    <x v="1"/>
    <x v="5"/>
    <x v="0"/>
    <x v="3"/>
    <n v="129"/>
    <n v="10.4"/>
    <n v="10.4"/>
  </r>
  <r>
    <x v="1"/>
    <d v="2021-04-17T00:00:00"/>
    <s v="Zone 2 - Jakkals"/>
    <x v="91"/>
    <x v="10"/>
    <x v="61"/>
    <x v="1"/>
    <x v="5"/>
    <x v="0"/>
    <x v="0"/>
    <m/>
    <s v=""/>
    <s v=""/>
  </r>
  <r>
    <x v="1"/>
    <d v="2021-04-17T00:00:00"/>
    <s v="Zone 2 - Jakkals"/>
    <x v="80"/>
    <x v="72"/>
    <x v="54"/>
    <x v="1"/>
    <x v="5"/>
    <x v="3"/>
    <x v="0"/>
    <n v="60"/>
    <n v="2.9"/>
    <n v="2.9"/>
  </r>
  <r>
    <x v="1"/>
    <d v="2021-04-17T00:00:00"/>
    <s v="Zone 2 - Jakkals"/>
    <x v="89"/>
    <x v="81"/>
    <x v="15"/>
    <x v="5"/>
    <x v="5"/>
    <x v="0"/>
    <x v="0"/>
    <m/>
    <s v=""/>
    <s v=""/>
  </r>
  <r>
    <x v="1"/>
    <d v="2021-04-17T00:00:00"/>
    <s v="Zone 2 - Jakkals"/>
    <x v="92"/>
    <x v="83"/>
    <x v="62"/>
    <x v="1"/>
    <x v="5"/>
    <x v="0"/>
    <x v="0"/>
    <m/>
    <s v=""/>
    <s v=""/>
  </r>
  <r>
    <x v="1"/>
    <d v="2021-04-17T00:00:00"/>
    <s v="Zone 2 - Jakkals"/>
    <x v="77"/>
    <x v="69"/>
    <x v="51"/>
    <x v="1"/>
    <x v="5"/>
    <x v="0"/>
    <x v="0"/>
    <m/>
    <s v=""/>
    <s v=""/>
  </r>
  <r>
    <x v="1"/>
    <d v="2021-04-17T00:00:00"/>
    <s v="Zone 2 - Jakkals"/>
    <x v="84"/>
    <x v="76"/>
    <x v="57"/>
    <x v="1"/>
    <x v="5"/>
    <x v="0"/>
    <x v="0"/>
    <m/>
    <s v=""/>
    <s v=""/>
  </r>
  <r>
    <x v="1"/>
    <d v="2021-04-17T00:00:00"/>
    <s v="Zone 2 - Jakkals"/>
    <x v="79"/>
    <x v="71"/>
    <x v="53"/>
    <x v="8"/>
    <x v="5"/>
    <x v="0"/>
    <x v="0"/>
    <m/>
    <s v=""/>
    <s v=""/>
  </r>
  <r>
    <x v="1"/>
    <d v="2021-04-17T00:00:00"/>
    <s v="Zone 2 - Jakkals"/>
    <x v="78"/>
    <x v="70"/>
    <x v="52"/>
    <x v="1"/>
    <x v="5"/>
    <x v="0"/>
    <x v="0"/>
    <m/>
    <s v=""/>
    <s v=""/>
  </r>
  <r>
    <x v="1"/>
    <d v="2021-04-17T00:00:00"/>
    <s v="Zone 2 - Jakkals"/>
    <x v="208"/>
    <x v="149"/>
    <x v="42"/>
    <x v="5"/>
    <x v="10"/>
    <x v="0"/>
    <x v="1"/>
    <n v="91"/>
    <n v="2.7"/>
    <n v="2.7"/>
  </r>
  <r>
    <x v="1"/>
    <d v="2021-04-17T00:00:00"/>
    <s v="Zone 2 - Jakkals"/>
    <x v="211"/>
    <x v="177"/>
    <x v="139"/>
    <x v="8"/>
    <x v="10"/>
    <x v="1"/>
    <x v="0"/>
    <n v="42"/>
    <n v="0.8"/>
    <n v="0.8"/>
  </r>
  <r>
    <x v="1"/>
    <d v="2021-04-17T00:00:00"/>
    <s v="Zone 2 - Jakkals"/>
    <x v="211"/>
    <x v="177"/>
    <x v="139"/>
    <x v="8"/>
    <x v="10"/>
    <x v="1"/>
    <x v="0"/>
    <n v="40"/>
    <n v="0.7"/>
    <n v="0.7"/>
  </r>
  <r>
    <x v="1"/>
    <d v="2021-04-17T00:00:00"/>
    <s v="Zone 2 - Jakkals"/>
    <x v="267"/>
    <x v="209"/>
    <x v="171"/>
    <x v="2"/>
    <x v="10"/>
    <x v="0"/>
    <x v="0"/>
    <m/>
    <s v=""/>
    <s v=""/>
  </r>
  <r>
    <x v="1"/>
    <d v="2021-04-17T00:00:00"/>
    <s v="Zone 2 - Jakkals"/>
    <x v="268"/>
    <x v="10"/>
    <x v="172"/>
    <x v="1"/>
    <x v="10"/>
    <x v="1"/>
    <x v="0"/>
    <n v="40"/>
    <n v="0.7"/>
    <n v="0.7"/>
  </r>
  <r>
    <x v="1"/>
    <d v="2021-04-17T00:00:00"/>
    <s v="Zone 2 - Jakkals"/>
    <x v="268"/>
    <x v="10"/>
    <x v="172"/>
    <x v="1"/>
    <x v="10"/>
    <x v="1"/>
    <x v="0"/>
    <n v="44"/>
    <n v="0.9"/>
    <n v="0.9"/>
  </r>
  <r>
    <x v="1"/>
    <d v="2021-04-17T00:00:00"/>
    <s v="Zone 2 - Jakkals"/>
    <x v="269"/>
    <x v="210"/>
    <x v="141"/>
    <x v="4"/>
    <x v="10"/>
    <x v="0"/>
    <x v="0"/>
    <m/>
    <s v=""/>
    <s v=""/>
  </r>
  <r>
    <x v="1"/>
    <d v="2021-04-17T00:00:00"/>
    <s v="Zone 2 - Jakkals"/>
    <x v="213"/>
    <x v="179"/>
    <x v="141"/>
    <x v="1"/>
    <x v="10"/>
    <x v="0"/>
    <x v="10"/>
    <n v="40"/>
    <n v="1"/>
    <n v="1"/>
  </r>
  <r>
    <x v="1"/>
    <d v="2021-04-17T00:00:00"/>
    <s v="Zone 2 - Jakkals"/>
    <x v="214"/>
    <x v="9"/>
    <x v="142"/>
    <x v="1"/>
    <x v="10"/>
    <x v="0"/>
    <x v="8"/>
    <n v="90"/>
    <n v="8.4"/>
    <n v="8.4"/>
  </r>
  <r>
    <x v="1"/>
    <d v="2021-04-17T00:00:00"/>
    <s v="Zone 2 - Jakkals"/>
    <x v="216"/>
    <x v="181"/>
    <x v="144"/>
    <x v="1"/>
    <x v="10"/>
    <x v="0"/>
    <x v="3"/>
    <n v="130"/>
    <n v="10.7"/>
    <n v="10.7"/>
  </r>
  <r>
    <x v="1"/>
    <d v="2021-04-17T00:00:00"/>
    <s v="Zone 2 - Jakkals"/>
    <x v="219"/>
    <x v="183"/>
    <x v="144"/>
    <x v="4"/>
    <x v="10"/>
    <x v="0"/>
    <x v="0"/>
    <m/>
    <s v=""/>
    <s v=""/>
  </r>
  <r>
    <x v="1"/>
    <d v="2021-04-17T00:00:00"/>
    <s v="Zone 2 - Jakkals"/>
    <x v="218"/>
    <x v="182"/>
    <x v="72"/>
    <x v="1"/>
    <x v="10"/>
    <x v="0"/>
    <x v="3"/>
    <n v="137"/>
    <n v="12.8"/>
    <n v="12.8"/>
  </r>
  <r>
    <x v="1"/>
    <d v="2021-04-17T00:00:00"/>
    <s v="Zone 2 - Jakkals"/>
    <x v="217"/>
    <x v="10"/>
    <x v="72"/>
    <x v="8"/>
    <x v="10"/>
    <x v="0"/>
    <x v="3"/>
    <n v="137"/>
    <n v="12.8"/>
    <n v="12.8"/>
  </r>
  <r>
    <x v="1"/>
    <d v="2021-04-17T00:00:00"/>
    <s v="Zone 2 - Jakkals"/>
    <x v="270"/>
    <x v="211"/>
    <x v="12"/>
    <x v="5"/>
    <x v="10"/>
    <x v="0"/>
    <x v="3"/>
    <n v="67"/>
    <n v="1.1000000000000001"/>
    <n v="1.1000000000000001"/>
  </r>
  <r>
    <x v="1"/>
    <d v="2021-04-17T00:00:00"/>
    <s v="Zone 2 - Jakkals"/>
    <x v="210"/>
    <x v="9"/>
    <x v="50"/>
    <x v="1"/>
    <x v="10"/>
    <x v="0"/>
    <x v="0"/>
    <m/>
    <s v=""/>
    <s v=""/>
  </r>
  <r>
    <x v="1"/>
    <d v="2021-04-17T00:00:00"/>
    <s v="Zone 2 - Jakkals"/>
    <x v="57"/>
    <x v="52"/>
    <x v="40"/>
    <x v="8"/>
    <x v="4"/>
    <x v="0"/>
    <x v="0"/>
    <m/>
    <s v=""/>
    <s v=""/>
  </r>
  <r>
    <x v="1"/>
    <d v="2021-04-17T00:00:00"/>
    <s v="Zone 2 - Jakkals"/>
    <x v="55"/>
    <x v="49"/>
    <x v="40"/>
    <x v="2"/>
    <x v="4"/>
    <x v="0"/>
    <x v="0"/>
    <m/>
    <s v=""/>
    <s v=""/>
  </r>
  <r>
    <x v="1"/>
    <d v="2021-04-17T00:00:00"/>
    <s v="Zone 2 - Jakkals"/>
    <x v="271"/>
    <x v="212"/>
    <x v="40"/>
    <x v="2"/>
    <x v="4"/>
    <x v="0"/>
    <x v="0"/>
    <m/>
    <s v=""/>
    <s v=""/>
  </r>
  <r>
    <x v="1"/>
    <d v="2021-04-17T00:00:00"/>
    <s v="Zone 2 - Jakkals"/>
    <x v="62"/>
    <x v="49"/>
    <x v="42"/>
    <x v="1"/>
    <x v="4"/>
    <x v="0"/>
    <x v="2"/>
    <n v="85"/>
    <n v="2.2000000000000002"/>
    <n v="2.2000000000000002"/>
  </r>
  <r>
    <x v="1"/>
    <d v="2021-04-17T00:00:00"/>
    <s v="Zone 2 - Jakkals"/>
    <x v="58"/>
    <x v="53"/>
    <x v="41"/>
    <x v="4"/>
    <x v="4"/>
    <x v="0"/>
    <x v="0"/>
    <m/>
    <s v=""/>
    <s v=""/>
  </r>
  <r>
    <x v="1"/>
    <d v="2021-04-17T00:00:00"/>
    <s v="Zone 2 - Jakkals"/>
    <x v="65"/>
    <x v="58"/>
    <x v="45"/>
    <x v="5"/>
    <x v="4"/>
    <x v="0"/>
    <x v="0"/>
    <m/>
    <s v=""/>
    <s v=""/>
  </r>
  <r>
    <x v="1"/>
    <d v="2021-04-17T00:00:00"/>
    <s v="Zone 2 - Jakkals"/>
    <x v="69"/>
    <x v="61"/>
    <x v="47"/>
    <x v="1"/>
    <x v="4"/>
    <x v="0"/>
    <x v="0"/>
    <m/>
    <s v=""/>
    <s v=""/>
  </r>
  <r>
    <x v="1"/>
    <d v="2021-04-17T00:00:00"/>
    <s v="Zone 2 - Jakkals"/>
    <x v="67"/>
    <x v="60"/>
    <x v="44"/>
    <x v="5"/>
    <x v="4"/>
    <x v="0"/>
    <x v="3"/>
    <n v="118"/>
    <n v="7.6"/>
    <n v="7.6"/>
  </r>
  <r>
    <x v="1"/>
    <d v="2021-04-17T00:00:00"/>
    <s v="Zone 2 - Jakkals"/>
    <x v="67"/>
    <x v="60"/>
    <x v="44"/>
    <x v="5"/>
    <x v="4"/>
    <x v="0"/>
    <x v="7"/>
    <n v="50"/>
    <n v="2.2000000000000002"/>
    <n v="2.2000000000000002"/>
  </r>
  <r>
    <x v="1"/>
    <d v="2021-04-17T00:00:00"/>
    <s v="Zone 2 - Jakkals"/>
    <x v="67"/>
    <x v="60"/>
    <x v="44"/>
    <x v="5"/>
    <x v="4"/>
    <x v="0"/>
    <x v="7"/>
    <n v="78"/>
    <n v="8.6999999999999993"/>
    <n v="8.6999999999999993"/>
  </r>
  <r>
    <x v="1"/>
    <d v="2021-04-17T00:00:00"/>
    <s v="Zone 2 - Jakkals"/>
    <x v="71"/>
    <x v="63"/>
    <x v="48"/>
    <x v="1"/>
    <x v="4"/>
    <x v="0"/>
    <x v="3"/>
    <n v="118"/>
    <n v="7.6"/>
    <n v="7.6"/>
  </r>
  <r>
    <x v="1"/>
    <d v="2021-04-17T00:00:00"/>
    <s v="Zone 2 - Jakkals"/>
    <x v="71"/>
    <x v="63"/>
    <x v="48"/>
    <x v="1"/>
    <x v="4"/>
    <x v="0"/>
    <x v="10"/>
    <n v="40"/>
    <n v="1"/>
    <n v="1"/>
  </r>
  <r>
    <x v="1"/>
    <d v="2021-04-17T00:00:00"/>
    <s v="Zone 2 - Jakkals"/>
    <x v="71"/>
    <x v="63"/>
    <x v="48"/>
    <x v="1"/>
    <x v="4"/>
    <x v="0"/>
    <x v="7"/>
    <n v="47"/>
    <n v="1.8"/>
    <n v="1.8"/>
  </r>
  <r>
    <x v="1"/>
    <d v="2021-04-17T00:00:00"/>
    <s v="Zone 2 - Jakkals"/>
    <x v="64"/>
    <x v="57"/>
    <x v="44"/>
    <x v="0"/>
    <x v="4"/>
    <x v="0"/>
    <x v="0"/>
    <m/>
    <s v=""/>
    <s v=""/>
  </r>
  <r>
    <x v="1"/>
    <d v="2021-04-17T00:00:00"/>
    <s v="Zone 2 - Jakkals"/>
    <x v="59"/>
    <x v="31"/>
    <x v="42"/>
    <x v="1"/>
    <x v="4"/>
    <x v="0"/>
    <x v="8"/>
    <n v="69"/>
    <n v="4.5"/>
    <n v="4.5"/>
  </r>
  <r>
    <x v="1"/>
    <d v="2021-04-17T00:00:00"/>
    <s v="Zone 2 - Jakkals"/>
    <x v="272"/>
    <x v="213"/>
    <x v="173"/>
    <x v="5"/>
    <x v="4"/>
    <x v="0"/>
    <x v="0"/>
    <m/>
    <s v=""/>
    <s v=""/>
  </r>
  <r>
    <x v="1"/>
    <d v="2021-04-17T00:00:00"/>
    <s v="Zone 2 - Jakkals"/>
    <x v="70"/>
    <x v="62"/>
    <x v="44"/>
    <x v="4"/>
    <x v="4"/>
    <x v="0"/>
    <x v="3"/>
    <n v="101"/>
    <n v="4.5"/>
    <n v="4.5"/>
  </r>
  <r>
    <x v="1"/>
    <d v="2021-04-17T00:00:00"/>
    <s v="Zone 2 - Jakkals"/>
    <x v="70"/>
    <x v="62"/>
    <x v="44"/>
    <x v="4"/>
    <x v="4"/>
    <x v="0"/>
    <x v="8"/>
    <n v="74"/>
    <n v="5.3"/>
    <n v="5.3"/>
  </r>
  <r>
    <x v="1"/>
    <d v="2021-04-17T00:00:00"/>
    <s v="Zone 2 - Jakkals"/>
    <x v="56"/>
    <x v="51"/>
    <x v="41"/>
    <x v="2"/>
    <x v="4"/>
    <x v="0"/>
    <x v="7"/>
    <n v="77"/>
    <n v="8.4"/>
    <n v="8.4"/>
  </r>
  <r>
    <x v="1"/>
    <d v="2021-04-17T00:00:00"/>
    <s v="Zone 2 - Jakkals"/>
    <x v="72"/>
    <x v="64"/>
    <x v="37"/>
    <x v="1"/>
    <x v="4"/>
    <x v="0"/>
    <x v="7"/>
    <n v="42"/>
    <n v="1.3"/>
    <n v="1.3"/>
  </r>
  <r>
    <x v="1"/>
    <d v="2021-04-17T00:00:00"/>
    <s v="Zone 2 - Jakkals"/>
    <x v="72"/>
    <x v="64"/>
    <x v="37"/>
    <x v="1"/>
    <x v="4"/>
    <x v="0"/>
    <x v="1"/>
    <n v="81"/>
    <n v="1.8"/>
    <n v="1.8"/>
  </r>
  <r>
    <x v="1"/>
    <d v="2021-04-17T00:00:00"/>
    <s v="Zone 2 - Jakkals"/>
    <x v="51"/>
    <x v="47"/>
    <x v="37"/>
    <x v="0"/>
    <x v="4"/>
    <x v="0"/>
    <x v="0"/>
    <m/>
    <s v=""/>
    <s v=""/>
  </r>
  <r>
    <x v="1"/>
    <d v="2021-04-17T00:00:00"/>
    <s v="Zone 2 - Jakkals"/>
    <x v="52"/>
    <x v="48"/>
    <x v="38"/>
    <x v="4"/>
    <x v="4"/>
    <x v="0"/>
    <x v="0"/>
    <m/>
    <s v=""/>
    <s v=""/>
  </r>
  <r>
    <x v="1"/>
    <d v="2021-04-17T00:00:00"/>
    <s v="Zone 2 - Jakkals"/>
    <x v="53"/>
    <x v="49"/>
    <x v="39"/>
    <x v="1"/>
    <x v="4"/>
    <x v="0"/>
    <x v="0"/>
    <m/>
    <s v=""/>
    <s v=""/>
  </r>
  <r>
    <x v="1"/>
    <d v="2021-04-17T00:00:00"/>
    <s v="Zone 2 - Jakkals"/>
    <x v="74"/>
    <x v="66"/>
    <x v="37"/>
    <x v="0"/>
    <x v="4"/>
    <x v="0"/>
    <x v="0"/>
    <m/>
    <s v=""/>
    <s v=""/>
  </r>
  <r>
    <x v="1"/>
    <d v="2021-04-17T00:00:00"/>
    <s v="Zone 2 - Jakkals"/>
    <x v="222"/>
    <x v="10"/>
    <x v="147"/>
    <x v="1"/>
    <x v="11"/>
    <x v="0"/>
    <x v="1"/>
    <n v="70"/>
    <n v="1.1000000000000001"/>
    <n v="1.1000000000000001"/>
  </r>
  <r>
    <x v="1"/>
    <d v="2021-04-17T00:00:00"/>
    <s v="Zone 2 - Jakkals"/>
    <x v="221"/>
    <x v="116"/>
    <x v="146"/>
    <x v="5"/>
    <x v="11"/>
    <x v="0"/>
    <x v="1"/>
    <n v="103"/>
    <n v="4.0999999999999996"/>
    <n v="4.0999999999999996"/>
  </r>
  <r>
    <x v="1"/>
    <d v="2021-04-17T00:00:00"/>
    <s v="Zone 2 - Jakkals"/>
    <x v="232"/>
    <x v="7"/>
    <x v="152"/>
    <x v="1"/>
    <x v="11"/>
    <x v="0"/>
    <x v="3"/>
    <n v="115"/>
    <n v="7"/>
    <n v="7"/>
  </r>
  <r>
    <x v="1"/>
    <d v="2021-04-17T00:00:00"/>
    <s v="Zone 2 - Jakkals"/>
    <x v="273"/>
    <x v="147"/>
    <x v="103"/>
    <x v="5"/>
    <x v="11"/>
    <x v="0"/>
    <x v="0"/>
    <m/>
    <s v=""/>
    <s v=""/>
  </r>
  <r>
    <x v="1"/>
    <d v="2021-04-17T00:00:00"/>
    <s v="Zone 2 - Jakkals"/>
    <x v="231"/>
    <x v="49"/>
    <x v="45"/>
    <x v="5"/>
    <x v="11"/>
    <x v="0"/>
    <x v="1"/>
    <n v="98"/>
    <n v="3.4"/>
    <n v="3.4"/>
  </r>
  <r>
    <x v="1"/>
    <d v="2021-04-17T00:00:00"/>
    <s v="Zone 2 - Jakkals"/>
    <x v="227"/>
    <x v="187"/>
    <x v="150"/>
    <x v="4"/>
    <x v="11"/>
    <x v="0"/>
    <x v="0"/>
    <m/>
    <s v=""/>
    <s v=""/>
  </r>
  <r>
    <x v="1"/>
    <d v="2021-04-17T00:00:00"/>
    <s v="Zone 2 - Jakkals"/>
    <x v="228"/>
    <x v="188"/>
    <x v="121"/>
    <x v="1"/>
    <x v="11"/>
    <x v="0"/>
    <x v="0"/>
    <m/>
    <s v=""/>
    <s v=""/>
  </r>
  <r>
    <x v="1"/>
    <d v="2021-04-17T00:00:00"/>
    <s v="Zone 2 - Jakkals"/>
    <x v="226"/>
    <x v="10"/>
    <x v="149"/>
    <x v="1"/>
    <x v="11"/>
    <x v="0"/>
    <x v="3"/>
    <n v="105"/>
    <n v="5.0999999999999996"/>
    <n v="5.0999999999999996"/>
  </r>
  <r>
    <x v="1"/>
    <d v="2021-04-17T00:00:00"/>
    <s v="Zone 2 - Jakkals"/>
    <x v="230"/>
    <x v="115"/>
    <x v="151"/>
    <x v="1"/>
    <x v="11"/>
    <x v="0"/>
    <x v="3"/>
    <n v="87"/>
    <n v="2.7"/>
    <n v="2.7"/>
  </r>
  <r>
    <x v="1"/>
    <d v="2021-04-17T00:00:00"/>
    <s v="Zone 2 - Jakkals"/>
    <x v="223"/>
    <x v="184"/>
    <x v="148"/>
    <x v="4"/>
    <x v="11"/>
    <x v="0"/>
    <x v="3"/>
    <n v="117"/>
    <n v="7.4"/>
    <n v="7.4"/>
  </r>
  <r>
    <x v="1"/>
    <d v="2021-04-17T00:00:00"/>
    <s v="Zone 2 - Jakkals"/>
    <x v="50"/>
    <x v="46"/>
    <x v="35"/>
    <x v="1"/>
    <x v="2"/>
    <x v="0"/>
    <x v="0"/>
    <m/>
    <s v=""/>
    <s v=""/>
  </r>
  <r>
    <x v="1"/>
    <d v="2021-04-17T00:00:00"/>
    <s v="Zone 2 - Jakkals"/>
    <x v="38"/>
    <x v="35"/>
    <x v="25"/>
    <x v="1"/>
    <x v="2"/>
    <x v="0"/>
    <x v="3"/>
    <n v="129"/>
    <n v="10.4"/>
    <n v="10.4"/>
  </r>
  <r>
    <x v="1"/>
    <d v="2021-04-17T00:00:00"/>
    <s v="Zone 2 - Jakkals"/>
    <x v="36"/>
    <x v="33"/>
    <x v="23"/>
    <x v="1"/>
    <x v="2"/>
    <x v="0"/>
    <x v="1"/>
    <n v="96"/>
    <n v="3.2"/>
    <n v="3.2"/>
  </r>
  <r>
    <x v="1"/>
    <d v="2021-04-17T00:00:00"/>
    <s v="Zone 2 - Jakkals"/>
    <x v="274"/>
    <x v="31"/>
    <x v="34"/>
    <x v="1"/>
    <x v="2"/>
    <x v="0"/>
    <x v="0"/>
    <m/>
    <s v=""/>
    <s v=""/>
  </r>
  <r>
    <x v="1"/>
    <d v="2021-04-17T00:00:00"/>
    <s v="Zone 2 - Jakkals"/>
    <x v="47"/>
    <x v="43"/>
    <x v="34"/>
    <x v="1"/>
    <x v="2"/>
    <x v="0"/>
    <x v="0"/>
    <m/>
    <s v=""/>
    <s v=""/>
  </r>
  <r>
    <x v="1"/>
    <d v="2021-04-17T00:00:00"/>
    <s v="Zone 2 - Jakkals"/>
    <x v="40"/>
    <x v="37"/>
    <x v="27"/>
    <x v="1"/>
    <x v="2"/>
    <x v="0"/>
    <x v="3"/>
    <n v="90"/>
    <n v="3"/>
    <n v="3"/>
  </r>
  <r>
    <x v="1"/>
    <d v="2021-04-17T00:00:00"/>
    <s v="Zone 2 - Jakkals"/>
    <x v="40"/>
    <x v="37"/>
    <x v="27"/>
    <x v="1"/>
    <x v="2"/>
    <x v="0"/>
    <x v="3"/>
    <n v="86"/>
    <n v="2.6"/>
    <n v="2.6"/>
  </r>
  <r>
    <x v="1"/>
    <d v="2021-04-17T00:00:00"/>
    <s v="Zone 2 - Jakkals"/>
    <x v="44"/>
    <x v="40"/>
    <x v="31"/>
    <x v="1"/>
    <x v="2"/>
    <x v="0"/>
    <x v="3"/>
    <n v="124"/>
    <n v="9.1"/>
    <n v="9.1"/>
  </r>
  <r>
    <x v="1"/>
    <d v="2021-04-17T00:00:00"/>
    <s v="Zone 2 - Jakkals"/>
    <x v="44"/>
    <x v="40"/>
    <x v="31"/>
    <x v="1"/>
    <x v="2"/>
    <x v="0"/>
    <x v="3"/>
    <n v="127"/>
    <n v="9.8000000000000007"/>
    <n v="9.8000000000000007"/>
  </r>
  <r>
    <x v="1"/>
    <d v="2021-04-17T00:00:00"/>
    <s v="Zone 2 - Jakkals"/>
    <x v="49"/>
    <x v="45"/>
    <x v="36"/>
    <x v="1"/>
    <x v="2"/>
    <x v="0"/>
    <x v="0"/>
    <m/>
    <s v=""/>
    <s v=""/>
  </r>
  <r>
    <x v="1"/>
    <d v="2021-04-17T00:00:00"/>
    <s v="Zone 2 - Jakkals"/>
    <x v="48"/>
    <x v="44"/>
    <x v="35"/>
    <x v="4"/>
    <x v="2"/>
    <x v="0"/>
    <x v="0"/>
    <m/>
    <s v=""/>
    <s v=""/>
  </r>
  <r>
    <x v="1"/>
    <d v="2021-04-17T00:00:00"/>
    <s v="Zone 2 - Jakkals"/>
    <x v="45"/>
    <x v="41"/>
    <x v="32"/>
    <x v="1"/>
    <x v="2"/>
    <x v="0"/>
    <x v="0"/>
    <m/>
    <s v=""/>
    <s v=""/>
  </r>
  <r>
    <x v="1"/>
    <d v="2021-04-17T00:00:00"/>
    <s v="Zone 2 - Jakkals"/>
    <x v="41"/>
    <x v="38"/>
    <x v="28"/>
    <x v="5"/>
    <x v="3"/>
    <x v="0"/>
    <x v="3"/>
    <n v="111"/>
    <n v="6.2"/>
    <n v="6.2"/>
  </r>
  <r>
    <x v="1"/>
    <d v="2021-04-17T00:00:00"/>
    <s v="Zone 2 - Jakkals"/>
    <x v="41"/>
    <x v="38"/>
    <x v="28"/>
    <x v="5"/>
    <x v="3"/>
    <x v="0"/>
    <x v="3"/>
    <n v="84"/>
    <n v="2.4"/>
    <n v="2.4"/>
  </r>
  <r>
    <x v="1"/>
    <d v="2021-04-17T00:00:00"/>
    <s v="Zone 2 - Jakkals"/>
    <x v="41"/>
    <x v="38"/>
    <x v="28"/>
    <x v="5"/>
    <x v="3"/>
    <x v="0"/>
    <x v="3"/>
    <n v="166"/>
    <n v="24.6"/>
    <n v="24.6"/>
  </r>
  <r>
    <x v="1"/>
    <d v="2021-04-17T00:00:00"/>
    <s v="Zone 2 - Jakkals"/>
    <x v="41"/>
    <x v="38"/>
    <x v="28"/>
    <x v="5"/>
    <x v="3"/>
    <x v="0"/>
    <x v="3"/>
    <n v="120"/>
    <n v="8.1"/>
    <n v="8.1"/>
  </r>
  <r>
    <x v="1"/>
    <d v="2021-04-17T00:00:00"/>
    <s v="Zone 2 - Jakkals"/>
    <x v="41"/>
    <x v="38"/>
    <x v="28"/>
    <x v="5"/>
    <x v="3"/>
    <x v="0"/>
    <x v="3"/>
    <n v="86"/>
    <n v="2.6"/>
    <n v="2.6"/>
  </r>
  <r>
    <x v="1"/>
    <d v="2021-04-17T00:00:00"/>
    <s v="Zone 2 - Jakkals"/>
    <x v="41"/>
    <x v="38"/>
    <x v="28"/>
    <x v="5"/>
    <x v="3"/>
    <x v="0"/>
    <x v="3"/>
    <n v="86"/>
    <n v="2.6"/>
    <n v="2.6"/>
  </r>
  <r>
    <x v="1"/>
    <d v="2021-04-17T00:00:00"/>
    <s v="Zone 2 - Jakkals"/>
    <x v="41"/>
    <x v="38"/>
    <x v="28"/>
    <x v="5"/>
    <x v="3"/>
    <x v="0"/>
    <x v="3"/>
    <n v="112"/>
    <n v="6.4"/>
    <n v="6.4"/>
  </r>
  <r>
    <x v="1"/>
    <d v="2021-04-17T00:00:00"/>
    <s v="Zone 2 - Jakkals"/>
    <x v="275"/>
    <x v="71"/>
    <x v="174"/>
    <x v="1"/>
    <x v="2"/>
    <x v="0"/>
    <x v="3"/>
    <n v="131"/>
    <n v="10.9"/>
    <n v="10.9"/>
  </r>
  <r>
    <x v="1"/>
    <d v="2021-04-17T00:00:00"/>
    <s v="Zone 2 - Jakkals"/>
    <x v="46"/>
    <x v="42"/>
    <x v="33"/>
    <x v="2"/>
    <x v="2"/>
    <x v="0"/>
    <x v="6"/>
    <n v="191"/>
    <n v="97.5"/>
    <n v="97.5"/>
  </r>
  <r>
    <x v="1"/>
    <d v="2021-04-17T00:00:00"/>
    <s v="Zone 2 - Jakkals"/>
    <x v="276"/>
    <x v="99"/>
    <x v="135"/>
    <x v="1"/>
    <x v="2"/>
    <x v="0"/>
    <x v="3"/>
    <n v="85"/>
    <n v="2.5"/>
    <n v="2.5"/>
  </r>
  <r>
    <x v="1"/>
    <d v="2021-04-17T00:00:00"/>
    <s v="Zone 2 - Jakkals"/>
    <x v="21"/>
    <x v="20"/>
    <x v="13"/>
    <x v="2"/>
    <x v="1"/>
    <x v="0"/>
    <x v="3"/>
    <n v="159"/>
    <n v="21.3"/>
    <n v="21.3"/>
  </r>
  <r>
    <x v="1"/>
    <d v="2021-04-17T00:00:00"/>
    <s v="Zone 2 - Jakkals"/>
    <x v="25"/>
    <x v="9"/>
    <x v="10"/>
    <x v="2"/>
    <x v="1"/>
    <x v="0"/>
    <x v="3"/>
    <n v="97"/>
    <n v="3.9"/>
    <n v="3.9"/>
  </r>
  <r>
    <x v="1"/>
    <d v="2021-04-17T00:00:00"/>
    <s v="Zone 2 - Jakkals"/>
    <x v="277"/>
    <x v="214"/>
    <x v="175"/>
    <x v="5"/>
    <x v="1"/>
    <x v="0"/>
    <x v="3"/>
    <n v="92"/>
    <n v="3.3"/>
    <n v="3.3"/>
  </r>
  <r>
    <x v="1"/>
    <d v="2021-04-17T00:00:00"/>
    <s v="Zone 2 - Jakkals"/>
    <x v="277"/>
    <x v="214"/>
    <x v="175"/>
    <x v="5"/>
    <x v="1"/>
    <x v="0"/>
    <x v="3"/>
    <n v="89"/>
    <n v="2.9"/>
    <n v="2.9"/>
  </r>
  <r>
    <x v="1"/>
    <d v="2021-04-17T00:00:00"/>
    <s v="Zone 2 - Jakkals"/>
    <x v="278"/>
    <x v="215"/>
    <x v="142"/>
    <x v="1"/>
    <x v="1"/>
    <x v="0"/>
    <x v="0"/>
    <m/>
    <s v=""/>
    <s v=""/>
  </r>
  <r>
    <x v="1"/>
    <d v="2021-04-17T00:00:00"/>
    <s v="Zone 2 - Jakkals"/>
    <x v="33"/>
    <x v="30"/>
    <x v="22"/>
    <x v="8"/>
    <x v="1"/>
    <x v="0"/>
    <x v="0"/>
    <m/>
    <s v=""/>
    <s v=""/>
  </r>
  <r>
    <x v="1"/>
    <d v="2021-04-17T00:00:00"/>
    <s v="Zone 2 - Jakkals"/>
    <x v="29"/>
    <x v="26"/>
    <x v="19"/>
    <x v="9"/>
    <x v="1"/>
    <x v="0"/>
    <x v="3"/>
    <n v="80"/>
    <n v="2"/>
    <n v="2"/>
  </r>
  <r>
    <x v="1"/>
    <d v="2021-04-17T00:00:00"/>
    <s v="Zone 2 - Jakkals"/>
    <x v="35"/>
    <x v="32"/>
    <x v="19"/>
    <x v="5"/>
    <x v="1"/>
    <x v="1"/>
    <x v="0"/>
    <n v="64"/>
    <n v="2.7"/>
    <n v="2.7"/>
  </r>
  <r>
    <x v="1"/>
    <d v="2021-04-17T00:00:00"/>
    <s v="Zone 2 - Jakkals"/>
    <x v="35"/>
    <x v="32"/>
    <x v="19"/>
    <x v="5"/>
    <x v="1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1"/>
    <x v="0"/>
    <x v="4"/>
    <n v="82"/>
    <n v="4.4000000000000004"/>
    <n v="4.4000000000000004"/>
  </r>
  <r>
    <x v="1"/>
    <d v="2021-04-17T00:00:00"/>
    <s v="Zone 2 - Jakkals"/>
    <x v="23"/>
    <x v="22"/>
    <x v="15"/>
    <x v="9"/>
    <x v="1"/>
    <x v="1"/>
    <x v="0"/>
    <n v="48"/>
    <n v="1.1000000000000001"/>
    <n v="1.1000000000000001"/>
  </r>
  <r>
    <x v="1"/>
    <d v="2021-04-17T00:00:00"/>
    <s v="Zone 2 - Jakkals"/>
    <x v="28"/>
    <x v="25"/>
    <x v="18"/>
    <x v="2"/>
    <x v="1"/>
    <x v="0"/>
    <x v="3"/>
    <n v="96"/>
    <n v="3.8"/>
    <n v="3.8"/>
  </r>
  <r>
    <x v="1"/>
    <d v="2021-04-17T00:00:00"/>
    <s v="Zone 2 - Jakkals"/>
    <x v="30"/>
    <x v="27"/>
    <x v="20"/>
    <x v="5"/>
    <x v="1"/>
    <x v="0"/>
    <x v="3"/>
    <n v="88"/>
    <n v="2.8"/>
    <n v="2.8"/>
  </r>
  <r>
    <x v="1"/>
    <d v="2021-04-17T00:00:00"/>
    <s v="Zone 2 - Jakkals"/>
    <x v="30"/>
    <x v="27"/>
    <x v="20"/>
    <x v="5"/>
    <x v="1"/>
    <x v="0"/>
    <x v="3"/>
    <n v="90"/>
    <n v="3"/>
    <n v="3"/>
  </r>
  <r>
    <x v="1"/>
    <d v="2021-04-17T00:00:00"/>
    <s v="Zone 2 - Jakkals"/>
    <x v="27"/>
    <x v="24"/>
    <x v="18"/>
    <x v="1"/>
    <x v="1"/>
    <x v="0"/>
    <x v="3"/>
    <n v="86"/>
    <n v="2.6"/>
    <n v="2.6"/>
  </r>
  <r>
    <x v="1"/>
    <d v="2021-04-17T00:00:00"/>
    <s v="Zone 2 - Jakkals"/>
    <x v="279"/>
    <x v="121"/>
    <x v="15"/>
    <x v="5"/>
    <x v="1"/>
    <x v="0"/>
    <x v="3"/>
    <n v="83"/>
    <n v="2.2999999999999998"/>
    <n v="2.2999999999999998"/>
  </r>
  <r>
    <x v="1"/>
    <d v="2021-04-17T00:00:00"/>
    <s v="Zone 2 - Jakkals"/>
    <x v="279"/>
    <x v="121"/>
    <x v="15"/>
    <x v="5"/>
    <x v="1"/>
    <x v="0"/>
    <x v="3"/>
    <n v="71"/>
    <n v="1.3"/>
    <n v="1.3"/>
  </r>
  <r>
    <x v="1"/>
    <d v="2021-04-17T00:00:00"/>
    <s v="Zone 2 - Jakkals"/>
    <x v="280"/>
    <x v="216"/>
    <x v="176"/>
    <x v="2"/>
    <x v="1"/>
    <x v="0"/>
    <x v="0"/>
    <m/>
    <s v=""/>
    <s v=""/>
  </r>
  <r>
    <x v="1"/>
    <d v="2021-04-17T00:00:00"/>
    <s v="Zone 2 - Jakkals"/>
    <x v="22"/>
    <x v="21"/>
    <x v="14"/>
    <x v="9"/>
    <x v="1"/>
    <x v="0"/>
    <x v="1"/>
    <n v="128"/>
    <n v="8.8000000000000007"/>
    <n v="8.8000000000000007"/>
  </r>
  <r>
    <x v="1"/>
    <d v="2021-04-17T00:00:00"/>
    <s v="Zone 2 - Jakkals"/>
    <x v="281"/>
    <x v="217"/>
    <x v="147"/>
    <x v="3"/>
    <x v="1"/>
    <x v="0"/>
    <x v="0"/>
    <m/>
    <s v=""/>
    <s v=""/>
  </r>
  <r>
    <x v="1"/>
    <d v="2021-04-17T00:00:00"/>
    <s v="Zone 2 - Jakkals"/>
    <x v="282"/>
    <x v="218"/>
    <x v="147"/>
    <x v="2"/>
    <x v="1"/>
    <x v="0"/>
    <x v="2"/>
    <n v="80"/>
    <n v="1.8"/>
    <n v="1.8"/>
  </r>
  <r>
    <x v="1"/>
    <d v="2021-04-17T00:00:00"/>
    <s v="Zone 2 - Jakkals"/>
    <x v="282"/>
    <x v="218"/>
    <x v="147"/>
    <x v="2"/>
    <x v="1"/>
    <x v="1"/>
    <x v="0"/>
    <n v="61"/>
    <n v="2.2999999999999998"/>
    <n v="2.2999999999999998"/>
  </r>
  <r>
    <x v="1"/>
    <d v="2021-04-17T00:00:00"/>
    <s v="Zone 2 - Jakkals"/>
    <x v="282"/>
    <x v="218"/>
    <x v="147"/>
    <x v="2"/>
    <x v="1"/>
    <x v="0"/>
    <x v="2"/>
    <n v="70"/>
    <n v="1.2"/>
    <n v="1.2"/>
  </r>
  <r>
    <x v="1"/>
    <d v="2021-04-17T00:00:00"/>
    <s v="Zone 2 - Jakkals"/>
    <x v="31"/>
    <x v="28"/>
    <x v="21"/>
    <x v="10"/>
    <x v="1"/>
    <x v="0"/>
    <x v="0"/>
    <m/>
    <s v=""/>
    <s v=""/>
  </r>
  <r>
    <x v="1"/>
    <d v="2021-04-17T00:00:00"/>
    <s v="Zone 2 - Jakkals"/>
    <x v="32"/>
    <x v="29"/>
    <x v="21"/>
    <x v="2"/>
    <x v="1"/>
    <x v="0"/>
    <x v="3"/>
    <n v="146"/>
    <n v="15.9"/>
    <n v="15.9"/>
  </r>
  <r>
    <x v="1"/>
    <d v="2021-04-17T00:00:00"/>
    <s v="Zone 2 - Jakkals"/>
    <x v="32"/>
    <x v="29"/>
    <x v="21"/>
    <x v="2"/>
    <x v="1"/>
    <x v="0"/>
    <x v="3"/>
    <n v="119"/>
    <n v="7.9"/>
    <n v="7.9"/>
  </r>
  <r>
    <x v="1"/>
    <d v="2021-04-17T00:00:00"/>
    <s v="Zone 2 - Jakkals"/>
    <x v="32"/>
    <x v="29"/>
    <x v="21"/>
    <x v="2"/>
    <x v="1"/>
    <x v="3"/>
    <x v="0"/>
    <n v="46"/>
    <n v="1.3"/>
    <n v="1.3"/>
  </r>
  <r>
    <x v="1"/>
    <d v="2021-04-17T00:00:00"/>
    <s v="Zone 2 - Jakkals"/>
    <x v="24"/>
    <x v="9"/>
    <x v="16"/>
    <x v="2"/>
    <x v="1"/>
    <x v="0"/>
    <x v="0"/>
    <m/>
    <s v=""/>
    <s v=""/>
  </r>
  <r>
    <x v="1"/>
    <d v="2021-04-17T00:00:00"/>
    <s v="Zone 2 - Jakkals"/>
    <x v="168"/>
    <x v="146"/>
    <x v="112"/>
    <x v="5"/>
    <x v="8"/>
    <x v="0"/>
    <x v="0"/>
    <m/>
    <s v=""/>
    <s v=""/>
  </r>
  <r>
    <x v="1"/>
    <d v="2021-04-17T00:00:00"/>
    <s v="Zone 2 - Jakkals"/>
    <x v="166"/>
    <x v="144"/>
    <x v="7"/>
    <x v="1"/>
    <x v="8"/>
    <x v="0"/>
    <x v="1"/>
    <n v="109"/>
    <n v="5"/>
    <n v="5"/>
  </r>
  <r>
    <x v="1"/>
    <d v="2021-04-17T00:00:00"/>
    <s v="Zone 2 - Jakkals"/>
    <x v="174"/>
    <x v="151"/>
    <x v="73"/>
    <x v="5"/>
    <x v="8"/>
    <x v="0"/>
    <x v="0"/>
    <m/>
    <s v=""/>
    <s v=""/>
  </r>
  <r>
    <x v="1"/>
    <d v="2021-04-17T00:00:00"/>
    <s v="Zone 2 - Jakkals"/>
    <x v="181"/>
    <x v="156"/>
    <x v="73"/>
    <x v="0"/>
    <x v="8"/>
    <x v="0"/>
    <x v="0"/>
    <m/>
    <s v=""/>
    <s v=""/>
  </r>
  <r>
    <x v="1"/>
    <d v="2021-04-17T00:00:00"/>
    <s v="Zone 2 - Jakkals"/>
    <x v="167"/>
    <x v="145"/>
    <x v="111"/>
    <x v="1"/>
    <x v="8"/>
    <x v="0"/>
    <x v="0"/>
    <m/>
    <s v=""/>
    <s v=""/>
  </r>
  <r>
    <x v="1"/>
    <d v="2021-04-17T00:00:00"/>
    <s v="Zone 2 - Jakkals"/>
    <x v="177"/>
    <x v="46"/>
    <x v="119"/>
    <x v="1"/>
    <x v="8"/>
    <x v="0"/>
    <x v="1"/>
    <n v="90"/>
    <n v="2.6"/>
    <n v="2.6"/>
  </r>
  <r>
    <x v="1"/>
    <d v="2021-04-17T00:00:00"/>
    <s v="Zone 2 - Jakkals"/>
    <x v="169"/>
    <x v="147"/>
    <x v="113"/>
    <x v="1"/>
    <x v="8"/>
    <x v="0"/>
    <x v="1"/>
    <n v="116"/>
    <n v="6.2"/>
    <n v="6.2"/>
  </r>
  <r>
    <x v="1"/>
    <d v="2021-04-17T00:00:00"/>
    <s v="Zone 2 - Jakkals"/>
    <x v="169"/>
    <x v="147"/>
    <x v="113"/>
    <x v="1"/>
    <x v="8"/>
    <x v="0"/>
    <x v="6"/>
    <n v="175"/>
    <n v="74.099999999999994"/>
    <n v="74.099999999999994"/>
  </r>
  <r>
    <x v="1"/>
    <d v="2021-04-17T00:00:00"/>
    <s v="Zone 2 - Jakkals"/>
    <x v="179"/>
    <x v="154"/>
    <x v="120"/>
    <x v="0"/>
    <x v="8"/>
    <x v="1"/>
    <x v="0"/>
    <n v="49"/>
    <n v="1.2"/>
    <n v="1.2"/>
  </r>
  <r>
    <x v="1"/>
    <d v="2021-04-17T00:00:00"/>
    <s v="Zone 2 - Jakkals"/>
    <x v="179"/>
    <x v="154"/>
    <x v="120"/>
    <x v="0"/>
    <x v="8"/>
    <x v="0"/>
    <x v="3"/>
    <n v="124"/>
    <n v="9.1"/>
    <n v="9.1"/>
  </r>
  <r>
    <x v="1"/>
    <d v="2021-04-17T00:00:00"/>
    <s v="Zone 2 - Jakkals"/>
    <x v="165"/>
    <x v="143"/>
    <x v="97"/>
    <x v="1"/>
    <x v="8"/>
    <x v="0"/>
    <x v="3"/>
    <n v="93"/>
    <n v="3.4"/>
    <n v="3.4"/>
  </r>
  <r>
    <x v="1"/>
    <d v="2021-04-17T00:00:00"/>
    <s v="Zone 2 - Jakkals"/>
    <x v="283"/>
    <x v="219"/>
    <x v="57"/>
    <x v="0"/>
    <x v="8"/>
    <x v="0"/>
    <x v="0"/>
    <m/>
    <s v=""/>
    <s v=""/>
  </r>
  <r>
    <x v="1"/>
    <d v="2021-04-17T00:00:00"/>
    <s v="Zone 2 - Jakkals"/>
    <x v="284"/>
    <x v="220"/>
    <x v="57"/>
    <x v="5"/>
    <x v="8"/>
    <x v="0"/>
    <x v="0"/>
    <m/>
    <s v=""/>
    <s v=""/>
  </r>
  <r>
    <x v="1"/>
    <d v="2021-04-17T00:00:00"/>
    <s v="Zone 2 - Jakkals"/>
    <x v="285"/>
    <x v="221"/>
    <x v="119"/>
    <x v="2"/>
    <x v="8"/>
    <x v="0"/>
    <x v="0"/>
    <m/>
    <s v=""/>
    <s v=""/>
  </r>
  <r>
    <x v="1"/>
    <d v="2021-04-17T00:00:00"/>
    <s v="Zone 2 - Jakkals"/>
    <x v="286"/>
    <x v="73"/>
    <x v="177"/>
    <x v="1"/>
    <x v="8"/>
    <x v="0"/>
    <x v="0"/>
    <m/>
    <s v=""/>
    <s v=""/>
  </r>
  <r>
    <x v="1"/>
    <d v="2021-04-17T00:00:00"/>
    <s v="Zone 2 - Jakkals"/>
    <x v="170"/>
    <x v="148"/>
    <x v="114"/>
    <x v="1"/>
    <x v="8"/>
    <x v="0"/>
    <x v="0"/>
    <m/>
    <s v=""/>
    <s v=""/>
  </r>
  <r>
    <x v="1"/>
    <d v="2021-04-17T00:00:00"/>
    <s v="Zone 2 - Jakkals"/>
    <x v="178"/>
    <x v="121"/>
    <x v="120"/>
    <x v="5"/>
    <x v="8"/>
    <x v="0"/>
    <x v="0"/>
    <m/>
    <s v=""/>
    <s v=""/>
  </r>
  <r>
    <x v="1"/>
    <d v="2021-04-17T00:00:00"/>
    <s v="Zone 2 - Jakkals"/>
    <x v="175"/>
    <x v="152"/>
    <x v="118"/>
    <x v="8"/>
    <x v="8"/>
    <x v="0"/>
    <x v="0"/>
    <m/>
    <s v=""/>
    <s v=""/>
  </r>
  <r>
    <x v="1"/>
    <d v="2021-04-17T00:00:00"/>
    <s v="Zone 2 - Jakkals"/>
    <x v="193"/>
    <x v="165"/>
    <x v="127"/>
    <x v="9"/>
    <x v="9"/>
    <x v="0"/>
    <x v="0"/>
    <m/>
    <s v=""/>
    <s v=""/>
  </r>
  <r>
    <x v="1"/>
    <d v="2021-04-17T00:00:00"/>
    <s v="Zone 2 - Jakkals"/>
    <x v="287"/>
    <x v="222"/>
    <x v="178"/>
    <x v="0"/>
    <x v="9"/>
    <x v="0"/>
    <x v="0"/>
    <m/>
    <s v=""/>
    <s v=""/>
  </r>
  <r>
    <x v="1"/>
    <d v="2021-04-17T00:00:00"/>
    <s v="Zone 2 - Jakkals"/>
    <x v="196"/>
    <x v="47"/>
    <x v="130"/>
    <x v="0"/>
    <x v="9"/>
    <x v="0"/>
    <x v="0"/>
    <m/>
    <s v=""/>
    <s v=""/>
  </r>
  <r>
    <x v="1"/>
    <d v="2021-04-17T00:00:00"/>
    <s v="Zone 2 - Jakkals"/>
    <x v="203"/>
    <x v="172"/>
    <x v="59"/>
    <x v="1"/>
    <x v="9"/>
    <x v="0"/>
    <x v="0"/>
    <m/>
    <s v=""/>
    <s v=""/>
  </r>
  <r>
    <x v="1"/>
    <d v="2021-04-17T00:00:00"/>
    <s v="Zone 2 - Jakkals"/>
    <x v="182"/>
    <x v="157"/>
    <x v="26"/>
    <x v="8"/>
    <x v="9"/>
    <x v="0"/>
    <x v="0"/>
    <m/>
    <s v=""/>
    <s v=""/>
  </r>
  <r>
    <x v="1"/>
    <d v="2021-04-17T00:00:00"/>
    <s v="Zone 2 - Jakkals"/>
    <x v="183"/>
    <x v="121"/>
    <x v="72"/>
    <x v="8"/>
    <x v="9"/>
    <x v="0"/>
    <x v="0"/>
    <m/>
    <s v=""/>
    <s v=""/>
  </r>
  <r>
    <x v="1"/>
    <d v="2021-04-17T00:00:00"/>
    <s v="Zone 2 - Jakkals"/>
    <x v="194"/>
    <x v="166"/>
    <x v="128"/>
    <x v="5"/>
    <x v="9"/>
    <x v="0"/>
    <x v="3"/>
    <n v="110"/>
    <n v="6"/>
    <n v="6"/>
  </r>
  <r>
    <x v="1"/>
    <d v="2021-04-17T00:00:00"/>
    <s v="Zone 2 - Jakkals"/>
    <x v="288"/>
    <x v="122"/>
    <x v="132"/>
    <x v="1"/>
    <x v="9"/>
    <x v="0"/>
    <x v="4"/>
    <n v="76"/>
    <n v="3.5"/>
    <n v="3.5"/>
  </r>
  <r>
    <x v="1"/>
    <d v="2021-04-17T00:00:00"/>
    <s v="Zone 2 - Jakkals"/>
    <x v="204"/>
    <x v="173"/>
    <x v="135"/>
    <x v="2"/>
    <x v="9"/>
    <x v="0"/>
    <x v="1"/>
    <n v="107"/>
    <n v="4.7"/>
    <n v="4.7"/>
  </r>
  <r>
    <x v="1"/>
    <d v="2021-04-17T00:00:00"/>
    <s v="Zone 2 - Jakkals"/>
    <x v="202"/>
    <x v="171"/>
    <x v="135"/>
    <x v="3"/>
    <x v="9"/>
    <x v="0"/>
    <x v="0"/>
    <m/>
    <s v=""/>
    <s v=""/>
  </r>
  <r>
    <x v="1"/>
    <d v="2021-04-17T00:00:00"/>
    <s v="Zone 2 - Jakkals"/>
    <x v="198"/>
    <x v="19"/>
    <x v="132"/>
    <x v="8"/>
    <x v="9"/>
    <x v="0"/>
    <x v="0"/>
    <m/>
    <s v=""/>
    <s v=""/>
  </r>
  <r>
    <x v="1"/>
    <d v="2021-04-17T00:00:00"/>
    <s v="Zone 2 - Jakkals"/>
    <x v="197"/>
    <x v="168"/>
    <x v="131"/>
    <x v="1"/>
    <x v="9"/>
    <x v="0"/>
    <x v="10"/>
    <n v="40"/>
    <n v="1"/>
    <n v="1"/>
  </r>
  <r>
    <x v="1"/>
    <d v="2021-04-17T00:00:00"/>
    <s v="Zone 2 - Jakkals"/>
    <x v="201"/>
    <x v="170"/>
    <x v="134"/>
    <x v="8"/>
    <x v="9"/>
    <x v="0"/>
    <x v="0"/>
    <m/>
    <s v=""/>
    <s v=""/>
  </r>
  <r>
    <x v="1"/>
    <d v="2021-04-17T00:00:00"/>
    <s v="Zone 2 - Jakkals"/>
    <x v="289"/>
    <x v="223"/>
    <x v="76"/>
    <x v="5"/>
    <x v="14"/>
    <x v="0"/>
    <x v="0"/>
    <m/>
    <s v=""/>
    <s v=""/>
  </r>
  <r>
    <x v="1"/>
    <d v="2021-04-17T00:00:00"/>
    <s v="Zone 2 - Jakkals"/>
    <x v="185"/>
    <x v="159"/>
    <x v="122"/>
    <x v="2"/>
    <x v="9"/>
    <x v="0"/>
    <x v="3"/>
    <n v="97"/>
    <n v="3.9"/>
    <n v="3.9"/>
  </r>
  <r>
    <x v="1"/>
    <d v="2021-04-17T00:00:00"/>
    <s v="Zone 2 - Jakkals"/>
    <x v="186"/>
    <x v="160"/>
    <x v="122"/>
    <x v="9"/>
    <x v="9"/>
    <x v="0"/>
    <x v="3"/>
    <n v="110"/>
    <n v="6"/>
    <n v="6"/>
  </r>
  <r>
    <x v="1"/>
    <d v="2021-04-17T00:00:00"/>
    <s v="Zone 2 - Jakkals"/>
    <x v="186"/>
    <x v="160"/>
    <x v="122"/>
    <x v="9"/>
    <x v="9"/>
    <x v="1"/>
    <x v="0"/>
    <n v="41"/>
    <n v="0.7"/>
    <n v="0.7"/>
  </r>
  <r>
    <x v="1"/>
    <d v="2021-04-17T00:00:00"/>
    <s v="Zone 2 - Jakkals"/>
    <x v="206"/>
    <x v="175"/>
    <x v="137"/>
    <x v="2"/>
    <x v="9"/>
    <x v="0"/>
    <x v="3"/>
    <n v="134"/>
    <n v="11.8"/>
    <n v="11.8"/>
  </r>
  <r>
    <x v="1"/>
    <d v="2021-04-17T00:00:00"/>
    <s v="Zone 2 - Jakkals"/>
    <x v="206"/>
    <x v="175"/>
    <x v="137"/>
    <x v="2"/>
    <x v="9"/>
    <x v="0"/>
    <x v="9"/>
    <n v="145"/>
    <n v="40.6"/>
    <n v="40.6"/>
  </r>
  <r>
    <x v="1"/>
    <d v="2021-04-17T00:00:00"/>
    <s v="Zone 2 - Jakkals"/>
    <x v="290"/>
    <x v="224"/>
    <x v="99"/>
    <x v="1"/>
    <x v="9"/>
    <x v="0"/>
    <x v="1"/>
    <n v="91"/>
    <n v="2.7"/>
    <n v="2.7"/>
  </r>
  <r>
    <x v="1"/>
    <d v="2021-04-17T00:00:00"/>
    <s v="Zone 2 - Jakkals"/>
    <x v="290"/>
    <x v="224"/>
    <x v="99"/>
    <x v="1"/>
    <x v="9"/>
    <x v="0"/>
    <x v="7"/>
    <n v="61"/>
    <n v="4.0999999999999996"/>
    <n v="4.0999999999999996"/>
  </r>
  <r>
    <x v="1"/>
    <d v="2021-04-17T00:00:00"/>
    <s v="Zone 2 - Jakkals"/>
    <x v="192"/>
    <x v="27"/>
    <x v="126"/>
    <x v="5"/>
    <x v="9"/>
    <x v="0"/>
    <x v="1"/>
    <n v="85"/>
    <n v="2.1"/>
    <n v="2.1"/>
  </r>
  <r>
    <x v="1"/>
    <d v="2021-04-17T00:00:00"/>
    <s v="Zone 2 - Jakkals"/>
    <x v="199"/>
    <x v="169"/>
    <x v="132"/>
    <x v="1"/>
    <x v="9"/>
    <x v="0"/>
    <x v="0"/>
    <m/>
    <s v=""/>
    <s v=""/>
  </r>
  <r>
    <x v="1"/>
    <d v="2021-04-17T00:00:00"/>
    <s v="Zone 2 - Jakkals"/>
    <x v="291"/>
    <x v="225"/>
    <x v="179"/>
    <x v="9"/>
    <x v="9"/>
    <x v="0"/>
    <x v="0"/>
    <m/>
    <s v=""/>
    <s v=""/>
  </r>
  <r>
    <x v="1"/>
    <d v="2021-04-17T00:00:00"/>
    <s v="Zone 2 - Jakkals"/>
    <x v="292"/>
    <x v="226"/>
    <x v="180"/>
    <x v="5"/>
    <x v="9"/>
    <x v="0"/>
    <x v="0"/>
    <m/>
    <s v=""/>
    <s v=""/>
  </r>
  <r>
    <x v="1"/>
    <d v="2021-04-17T00:00:00"/>
    <s v="Zone 2 - Jakkals"/>
    <x v="207"/>
    <x v="7"/>
    <x v="138"/>
    <x v="5"/>
    <x v="9"/>
    <x v="0"/>
    <x v="3"/>
    <n v="138"/>
    <n v="13.1"/>
    <n v="13.1"/>
  </r>
  <r>
    <x v="1"/>
    <d v="2021-04-17T00:00:00"/>
    <s v="Zone 2 - Jakkals"/>
    <x v="242"/>
    <x v="9"/>
    <x v="155"/>
    <x v="1"/>
    <x v="12"/>
    <x v="0"/>
    <x v="0"/>
    <m/>
    <s v=""/>
    <s v=""/>
  </r>
  <r>
    <x v="1"/>
    <d v="2021-04-17T00:00:00"/>
    <s v="Zone 2 - Jakkals"/>
    <x v="293"/>
    <x v="49"/>
    <x v="105"/>
    <x v="1"/>
    <x v="12"/>
    <x v="0"/>
    <x v="0"/>
    <m/>
    <s v=""/>
    <s v=""/>
  </r>
  <r>
    <x v="1"/>
    <d v="2021-04-17T00:00:00"/>
    <s v="Zone 2 - Jakkals"/>
    <x v="238"/>
    <x v="110"/>
    <x v="154"/>
    <x v="1"/>
    <x v="12"/>
    <x v="0"/>
    <x v="0"/>
    <m/>
    <s v=""/>
    <s v=""/>
  </r>
  <r>
    <x v="1"/>
    <d v="2021-04-17T00:00:00"/>
    <s v="Zone 2 - Jakkals"/>
    <x v="246"/>
    <x v="77"/>
    <x v="158"/>
    <x v="5"/>
    <x v="12"/>
    <x v="1"/>
    <x v="0"/>
    <n v="112"/>
    <n v="14.9"/>
    <n v="14.9"/>
  </r>
  <r>
    <x v="1"/>
    <d v="2021-04-17T00:00:00"/>
    <s v="Zone 2 - Jakkals"/>
    <x v="237"/>
    <x v="91"/>
    <x v="18"/>
    <x v="1"/>
    <x v="12"/>
    <x v="0"/>
    <x v="6"/>
    <n v="161"/>
    <n v="57"/>
    <n v="57"/>
  </r>
  <r>
    <x v="1"/>
    <d v="2021-04-17T00:00:00"/>
    <s v="Zone 2 - Jakkals"/>
    <x v="245"/>
    <x v="72"/>
    <x v="53"/>
    <x v="1"/>
    <x v="12"/>
    <x v="0"/>
    <x v="6"/>
    <n v="159"/>
    <n v="54.8"/>
    <n v="54.8"/>
  </r>
  <r>
    <x v="1"/>
    <d v="2021-04-17T00:00:00"/>
    <s v="Zone 2 - Jakkals"/>
    <x v="245"/>
    <x v="72"/>
    <x v="53"/>
    <x v="1"/>
    <x v="12"/>
    <x v="0"/>
    <x v="3"/>
    <n v="126"/>
    <n v="9.6"/>
    <n v="9.6"/>
  </r>
  <r>
    <x v="1"/>
    <d v="2021-04-17T00:00:00"/>
    <s v="Zone 2 - Jakkals"/>
    <x v="294"/>
    <x v="227"/>
    <x v="181"/>
    <x v="1"/>
    <x v="12"/>
    <x v="0"/>
    <x v="3"/>
    <n v="116"/>
    <n v="7.2"/>
    <n v="7.2"/>
  </r>
  <r>
    <x v="1"/>
    <d v="2021-04-17T00:00:00"/>
    <s v="Zone 2 - Jakkals"/>
    <x v="239"/>
    <x v="193"/>
    <x v="91"/>
    <x v="1"/>
    <x v="12"/>
    <x v="0"/>
    <x v="0"/>
    <m/>
    <s v=""/>
    <s v=""/>
  </r>
  <r>
    <x v="1"/>
    <d v="2021-04-17T00:00:00"/>
    <s v="Zone 2 - Jakkals"/>
    <x v="248"/>
    <x v="198"/>
    <x v="12"/>
    <x v="1"/>
    <x v="12"/>
    <x v="0"/>
    <x v="0"/>
    <m/>
    <s v=""/>
    <s v=""/>
  </r>
  <r>
    <x v="1"/>
    <d v="2021-04-17T00:00:00"/>
    <s v="Zone 2 - Jakkals"/>
    <x v="244"/>
    <x v="196"/>
    <x v="157"/>
    <x v="1"/>
    <x v="12"/>
    <x v="0"/>
    <x v="8"/>
    <n v="65"/>
    <n v="3.9"/>
    <n v="3.9"/>
  </r>
  <r>
    <x v="1"/>
    <d v="2021-04-17T00:00:00"/>
    <s v="Zone 2 - Jakkals"/>
    <x v="247"/>
    <x v="197"/>
    <x v="158"/>
    <x v="0"/>
    <x v="12"/>
    <x v="0"/>
    <x v="3"/>
    <n v="148"/>
    <n v="16.600000000000001"/>
    <n v="16.600000000000001"/>
  </r>
  <r>
    <x v="1"/>
    <d v="2021-04-17T00:00:00"/>
    <s v="Zone 2 - Jakkals"/>
    <x v="295"/>
    <x v="228"/>
    <x v="98"/>
    <x v="6"/>
    <x v="12"/>
    <x v="0"/>
    <x v="0"/>
    <m/>
    <s v=""/>
    <s v=""/>
  </r>
  <r>
    <x v="1"/>
    <d v="2021-04-17T00:00:00"/>
    <s v="Zone 2 - Jakkals"/>
    <x v="296"/>
    <x v="229"/>
    <x v="98"/>
    <x v="5"/>
    <x v="12"/>
    <x v="0"/>
    <x v="0"/>
    <m/>
    <s v=""/>
    <s v=""/>
  </r>
  <r>
    <x v="1"/>
    <d v="2021-04-17T00:00:00"/>
    <s v="Zone 2 - Jakkals"/>
    <x v="234"/>
    <x v="191"/>
    <x v="153"/>
    <x v="8"/>
    <x v="12"/>
    <x v="0"/>
    <x v="0"/>
    <m/>
    <s v=""/>
    <s v=""/>
  </r>
  <r>
    <x v="1"/>
    <d v="2021-04-17T00:00:00"/>
    <s v="Zone 2 - Jakkals"/>
    <x v="297"/>
    <x v="230"/>
    <x v="182"/>
    <x v="3"/>
    <x v="12"/>
    <x v="0"/>
    <x v="2"/>
    <n v="75"/>
    <n v="1.5"/>
    <n v="1.5"/>
  </r>
  <r>
    <x v="1"/>
    <d v="2021-04-17T00:00:00"/>
    <s v="Zone 2 - Jakkals"/>
    <x v="298"/>
    <x v="231"/>
    <x v="183"/>
    <x v="7"/>
    <x v="12"/>
    <x v="0"/>
    <x v="0"/>
    <m/>
    <s v=""/>
    <s v=""/>
  </r>
  <r>
    <x v="1"/>
    <d v="2021-04-17T00:00:00"/>
    <s v="Zone 2 - Jakkals"/>
    <x v="299"/>
    <x v="232"/>
    <x v="183"/>
    <x v="2"/>
    <x v="12"/>
    <x v="0"/>
    <x v="2"/>
    <n v="68"/>
    <n v="1.1000000000000001"/>
    <n v="1.1000000000000001"/>
  </r>
  <r>
    <x v="1"/>
    <d v="2021-04-17T00:00:00"/>
    <s v="Zone 2 - Jakkals"/>
    <x v="299"/>
    <x v="232"/>
    <x v="183"/>
    <x v="2"/>
    <x v="12"/>
    <x v="0"/>
    <x v="3"/>
    <n v="89"/>
    <n v="2.9"/>
    <n v="2.9"/>
  </r>
  <r>
    <x v="1"/>
    <d v="2021-04-17T00:00:00"/>
    <s v="Zone 2 - Jakkals"/>
    <x v="235"/>
    <x v="31"/>
    <x v="18"/>
    <x v="8"/>
    <x v="12"/>
    <x v="1"/>
    <x v="0"/>
    <n v="58"/>
    <n v="2"/>
    <n v="2"/>
  </r>
  <r>
    <x v="1"/>
    <d v="2021-04-17T00:00:00"/>
    <s v="Zone 2 - Jakkals"/>
    <x v="236"/>
    <x v="192"/>
    <x v="18"/>
    <x v="1"/>
    <x v="12"/>
    <x v="0"/>
    <x v="0"/>
    <m/>
    <s v=""/>
    <s v=""/>
  </r>
  <r>
    <x v="1"/>
    <d v="2021-04-17T00:00:00"/>
    <s v="Zone 2 - Jakkals"/>
    <x v="300"/>
    <x v="233"/>
    <x v="184"/>
    <x v="1"/>
    <x v="12"/>
    <x v="0"/>
    <x v="3"/>
    <n v="116"/>
    <n v="7.2"/>
    <n v="7.2"/>
  </r>
  <r>
    <x v="1"/>
    <d v="2021-04-17T00:00:00"/>
    <s v="Zone 2 - Jakkals"/>
    <x v="249"/>
    <x v="199"/>
    <x v="44"/>
    <x v="8"/>
    <x v="12"/>
    <x v="0"/>
    <x v="3"/>
    <n v="109"/>
    <n v="5.8"/>
    <n v="5.8"/>
  </r>
  <r>
    <x v="1"/>
    <d v="2021-04-17T00:00:00"/>
    <s v="Zone 2 - Jakkals"/>
    <x v="249"/>
    <x v="199"/>
    <x v="44"/>
    <x v="8"/>
    <x v="12"/>
    <x v="0"/>
    <x v="3"/>
    <n v="88"/>
    <n v="2.8"/>
    <n v="2.8"/>
  </r>
  <r>
    <x v="1"/>
    <d v="2021-04-17T00:00:00"/>
    <s v="Zone 2 - Jakkals"/>
    <x v="301"/>
    <x v="234"/>
    <x v="53"/>
    <x v="1"/>
    <x v="12"/>
    <x v="0"/>
    <x v="0"/>
    <m/>
    <s v=""/>
    <s v=""/>
  </r>
  <r>
    <x v="1"/>
    <d v="2021-04-17T00:00:00"/>
    <s v="Zone 2 - Jakkals"/>
    <x v="243"/>
    <x v="195"/>
    <x v="156"/>
    <x v="5"/>
    <x v="12"/>
    <x v="0"/>
    <x v="0"/>
    <m/>
    <s v=""/>
    <s v=""/>
  </r>
  <r>
    <x v="1"/>
    <d v="2021-04-17T00:00:00"/>
    <s v="Zone 2 - Jakkals"/>
    <x v="302"/>
    <x v="218"/>
    <x v="2"/>
    <x v="1"/>
    <x v="1"/>
    <x v="0"/>
    <x v="0"/>
    <m/>
    <s v=""/>
    <s v=""/>
  </r>
  <r>
    <x v="1"/>
    <d v="2021-04-17T00:00:00"/>
    <s v="Zone 2 - Jakkals"/>
    <x v="103"/>
    <x v="92"/>
    <x v="70"/>
    <x v="5"/>
    <x v="6"/>
    <x v="0"/>
    <x v="1"/>
    <n v="105"/>
    <n v="4.4000000000000004"/>
    <n v="4.4000000000000004"/>
  </r>
  <r>
    <x v="1"/>
    <d v="2021-04-17T00:00:00"/>
    <s v="Zone 2 - Jakkals"/>
    <x v="103"/>
    <x v="92"/>
    <x v="70"/>
    <x v="5"/>
    <x v="6"/>
    <x v="0"/>
    <x v="3"/>
    <n v="94"/>
    <n v="3.5"/>
    <n v="3.5"/>
  </r>
  <r>
    <x v="1"/>
    <d v="2021-04-17T00:00:00"/>
    <s v="Zone 2 - Jakkals"/>
    <x v="103"/>
    <x v="92"/>
    <x v="70"/>
    <x v="5"/>
    <x v="6"/>
    <x v="0"/>
    <x v="3"/>
    <n v="156"/>
    <n v="19.899999999999999"/>
    <n v="19.899999999999999"/>
  </r>
  <r>
    <x v="1"/>
    <d v="2021-04-17T00:00:00"/>
    <s v="Zone 2 - Jakkals"/>
    <x v="303"/>
    <x v="27"/>
    <x v="30"/>
    <x v="5"/>
    <x v="6"/>
    <x v="0"/>
    <x v="1"/>
    <n v="107"/>
    <n v="4.7"/>
    <n v="4.7"/>
  </r>
  <r>
    <x v="1"/>
    <d v="2021-04-17T00:00:00"/>
    <s v="Zone 2 - Jakkals"/>
    <x v="303"/>
    <x v="27"/>
    <x v="30"/>
    <x v="5"/>
    <x v="6"/>
    <x v="0"/>
    <x v="3"/>
    <n v="98"/>
    <n v="4"/>
    <n v="4"/>
  </r>
  <r>
    <x v="1"/>
    <d v="2021-04-17T00:00:00"/>
    <s v="Zone 2 - Jakkals"/>
    <x v="304"/>
    <x v="99"/>
    <x v="10"/>
    <x v="7"/>
    <x v="6"/>
    <x v="0"/>
    <x v="3"/>
    <n v="113"/>
    <n v="6.6"/>
    <n v="6.6"/>
  </r>
  <r>
    <x v="1"/>
    <d v="2021-04-17T00:00:00"/>
    <s v="Zone 2 - Jakkals"/>
    <x v="117"/>
    <x v="105"/>
    <x v="67"/>
    <x v="1"/>
    <x v="6"/>
    <x v="0"/>
    <x v="1"/>
    <n v="110"/>
    <n v="5.2"/>
    <n v="5.2"/>
  </r>
  <r>
    <x v="1"/>
    <d v="2021-04-17T00:00:00"/>
    <s v="Zone 2 - Jakkals"/>
    <x v="104"/>
    <x v="93"/>
    <x v="53"/>
    <x v="5"/>
    <x v="6"/>
    <x v="0"/>
    <x v="4"/>
    <n v="96"/>
    <n v="7.1"/>
    <n v="7.1"/>
  </r>
  <r>
    <x v="1"/>
    <d v="2021-04-17T00:00:00"/>
    <s v="Zone 2 - Jakkals"/>
    <x v="104"/>
    <x v="93"/>
    <x v="53"/>
    <x v="5"/>
    <x v="6"/>
    <x v="0"/>
    <x v="7"/>
    <n v="50"/>
    <n v="2.2000000000000002"/>
    <n v="2.2000000000000002"/>
  </r>
  <r>
    <x v="1"/>
    <d v="2021-04-17T00:00:00"/>
    <s v="Zone 2 - Jakkals"/>
    <x v="104"/>
    <x v="93"/>
    <x v="53"/>
    <x v="5"/>
    <x v="6"/>
    <x v="0"/>
    <x v="3"/>
    <n v="118"/>
    <n v="7.6"/>
    <n v="7.6"/>
  </r>
  <r>
    <x v="1"/>
    <d v="2021-04-17T00:00:00"/>
    <s v="Zone 2 - Jakkals"/>
    <x v="105"/>
    <x v="94"/>
    <x v="71"/>
    <x v="5"/>
    <x v="6"/>
    <x v="0"/>
    <x v="1"/>
    <n v="125"/>
    <n v="8.1"/>
    <n v="8.1"/>
  </r>
  <r>
    <x v="1"/>
    <d v="2021-04-17T00:00:00"/>
    <s v="Zone 2 - Jakkals"/>
    <x v="105"/>
    <x v="94"/>
    <x v="71"/>
    <x v="5"/>
    <x v="6"/>
    <x v="0"/>
    <x v="3"/>
    <n v="131"/>
    <n v="10.9"/>
    <n v="10.9"/>
  </r>
  <r>
    <x v="1"/>
    <d v="2021-04-17T00:00:00"/>
    <s v="Zone 2 - Jakkals"/>
    <x v="108"/>
    <x v="97"/>
    <x v="65"/>
    <x v="2"/>
    <x v="6"/>
    <x v="0"/>
    <x v="3"/>
    <n v="149"/>
    <n v="17"/>
    <n v="17"/>
  </r>
  <r>
    <x v="1"/>
    <d v="2021-04-17T00:00:00"/>
    <s v="Zone 2 - Jakkals"/>
    <x v="116"/>
    <x v="104"/>
    <x v="76"/>
    <x v="8"/>
    <x v="6"/>
    <x v="0"/>
    <x v="3"/>
    <n v="158"/>
    <n v="20.8"/>
    <n v="20.8"/>
  </r>
  <r>
    <x v="1"/>
    <d v="2021-04-17T00:00:00"/>
    <s v="Zone 2 - Jakkals"/>
    <x v="100"/>
    <x v="89"/>
    <x v="10"/>
    <x v="0"/>
    <x v="6"/>
    <x v="0"/>
    <x v="0"/>
    <m/>
    <s v=""/>
    <s v=""/>
  </r>
  <r>
    <x v="1"/>
    <d v="2021-04-17T00:00:00"/>
    <s v="Zone 2 - Jakkals"/>
    <x v="98"/>
    <x v="87"/>
    <x v="35"/>
    <x v="5"/>
    <x v="6"/>
    <x v="0"/>
    <x v="0"/>
    <m/>
    <s v=""/>
    <s v=""/>
  </r>
  <r>
    <x v="1"/>
    <d v="2021-04-17T00:00:00"/>
    <s v="Zone 2 - Jakkals"/>
    <x v="305"/>
    <x v="235"/>
    <x v="185"/>
    <x v="1"/>
    <x v="6"/>
    <x v="0"/>
    <x v="0"/>
    <m/>
    <s v=""/>
    <s v=""/>
  </r>
  <r>
    <x v="1"/>
    <d v="2021-04-17T00:00:00"/>
    <s v="Zone 2 - Jakkals"/>
    <x v="97"/>
    <x v="26"/>
    <x v="67"/>
    <x v="9"/>
    <x v="6"/>
    <x v="0"/>
    <x v="0"/>
    <m/>
    <s v=""/>
    <s v=""/>
  </r>
  <r>
    <x v="1"/>
    <d v="2021-04-17T00:00:00"/>
    <s v="Zone 2 - Jakkals"/>
    <x v="106"/>
    <x v="95"/>
    <x v="71"/>
    <x v="9"/>
    <x v="6"/>
    <x v="0"/>
    <x v="0"/>
    <m/>
    <s v=""/>
    <s v=""/>
  </r>
  <r>
    <x v="1"/>
    <d v="2021-04-17T00:00:00"/>
    <s v="Zone 2 - Jakkals"/>
    <x v="306"/>
    <x v="236"/>
    <x v="44"/>
    <x v="2"/>
    <x v="6"/>
    <x v="0"/>
    <x v="0"/>
    <m/>
    <s v=""/>
    <s v=""/>
  </r>
  <r>
    <x v="1"/>
    <d v="2021-04-17T00:00:00"/>
    <s v="Zone 2 - Jakkals"/>
    <x v="109"/>
    <x v="98"/>
    <x v="72"/>
    <x v="1"/>
    <x v="6"/>
    <x v="0"/>
    <x v="0"/>
    <m/>
    <s v=""/>
    <s v=""/>
  </r>
  <r>
    <x v="1"/>
    <d v="2021-04-17T00:00:00"/>
    <s v="Zone 2 - Jakkals"/>
    <x v="112"/>
    <x v="100"/>
    <x v="74"/>
    <x v="8"/>
    <x v="6"/>
    <x v="0"/>
    <x v="0"/>
    <m/>
    <s v=""/>
    <s v=""/>
  </r>
  <r>
    <x v="1"/>
    <d v="2021-04-17T00:00:00"/>
    <s v="Zone 2 - Jakkals"/>
    <x v="111"/>
    <x v="99"/>
    <x v="50"/>
    <x v="1"/>
    <x v="6"/>
    <x v="0"/>
    <x v="0"/>
    <m/>
    <s v=""/>
    <s v=""/>
  </r>
  <r>
    <x v="1"/>
    <d v="2021-04-17T00:00:00"/>
    <s v="Zone 2 - Jakkals"/>
    <x v="110"/>
    <x v="70"/>
    <x v="73"/>
    <x v="1"/>
    <x v="6"/>
    <x v="0"/>
    <x v="0"/>
    <m/>
    <s v=""/>
    <s v=""/>
  </r>
  <r>
    <x v="1"/>
    <d v="2021-04-17T00:00:00"/>
    <s v="Zone 2 - Jakkals"/>
    <x v="113"/>
    <x v="101"/>
    <x v="63"/>
    <x v="5"/>
    <x v="6"/>
    <x v="0"/>
    <x v="0"/>
    <m/>
    <s v=""/>
    <s v=""/>
  </r>
  <r>
    <x v="1"/>
    <d v="2021-04-17T00:00:00"/>
    <s v="Zone 2 - Jakkals"/>
    <x v="93"/>
    <x v="84"/>
    <x v="63"/>
    <x v="0"/>
    <x v="6"/>
    <x v="0"/>
    <x v="0"/>
    <m/>
    <s v=""/>
    <s v=""/>
  </r>
  <r>
    <x v="1"/>
    <d v="2021-04-17T00:00:00"/>
    <s v="Zone 2 - Jakkals"/>
    <x v="114"/>
    <x v="102"/>
    <x v="63"/>
    <x v="5"/>
    <x v="6"/>
    <x v="0"/>
    <x v="0"/>
    <m/>
    <s v=""/>
    <s v=""/>
  </r>
  <r>
    <x v="1"/>
    <d v="2021-04-17T00:00:00"/>
    <s v="Zone 2 - Jakkals"/>
    <x v="259"/>
    <x v="205"/>
    <x v="166"/>
    <x v="1"/>
    <x v="13"/>
    <x v="0"/>
    <x v="0"/>
    <m/>
    <s v=""/>
    <s v=""/>
  </r>
  <r>
    <x v="1"/>
    <d v="2021-04-17T00:00:00"/>
    <s v="Zone 2 - Jakkals"/>
    <x v="257"/>
    <x v="194"/>
    <x v="139"/>
    <x v="5"/>
    <x v="13"/>
    <x v="0"/>
    <x v="7"/>
    <n v="38"/>
    <n v="1"/>
    <n v="1"/>
  </r>
  <r>
    <x v="1"/>
    <d v="2021-04-17T00:00:00"/>
    <s v="Zone 2 - Jakkals"/>
    <x v="257"/>
    <x v="194"/>
    <x v="139"/>
    <x v="5"/>
    <x v="13"/>
    <x v="0"/>
    <x v="10"/>
    <n v="41"/>
    <n v="1.1000000000000001"/>
    <n v="1.1000000000000001"/>
  </r>
  <r>
    <x v="1"/>
    <d v="2021-04-17T00:00:00"/>
    <s v="Zone 2 - Jakkals"/>
    <x v="250"/>
    <x v="200"/>
    <x v="159"/>
    <x v="1"/>
    <x v="13"/>
    <x v="0"/>
    <x v="0"/>
    <m/>
    <s v=""/>
    <s v=""/>
  </r>
  <r>
    <x v="1"/>
    <d v="2021-04-17T00:00:00"/>
    <s v="Zone 2 - Jakkals"/>
    <x v="307"/>
    <x v="9"/>
    <x v="166"/>
    <x v="1"/>
    <x v="13"/>
    <x v="0"/>
    <x v="12"/>
    <n v="146"/>
    <n v="40.299999999999997"/>
    <n v="40.299999999999997"/>
  </r>
  <r>
    <x v="1"/>
    <d v="2021-04-17T00:00:00"/>
    <s v="Zone 2 - Jakkals"/>
    <x v="254"/>
    <x v="202"/>
    <x v="163"/>
    <x v="1"/>
    <x v="13"/>
    <x v="0"/>
    <x v="0"/>
    <m/>
    <s v=""/>
    <s v=""/>
  </r>
  <r>
    <x v="1"/>
    <d v="2021-04-17T00:00:00"/>
    <s v="Zone 2 - Jakkals"/>
    <x v="308"/>
    <x v="237"/>
    <x v="186"/>
    <x v="3"/>
    <x v="13"/>
    <x v="0"/>
    <x v="0"/>
    <m/>
    <s v=""/>
    <s v=""/>
  </r>
  <r>
    <x v="1"/>
    <d v="2021-04-17T00:00:00"/>
    <s v="Zone 2 - Jakkals"/>
    <x v="251"/>
    <x v="111"/>
    <x v="160"/>
    <x v="7"/>
    <x v="13"/>
    <x v="0"/>
    <x v="0"/>
    <m/>
    <s v=""/>
    <s v=""/>
  </r>
  <r>
    <x v="1"/>
    <d v="2021-04-17T00:00:00"/>
    <s v="Zone 2 - Jakkals"/>
    <x v="260"/>
    <x v="206"/>
    <x v="166"/>
    <x v="8"/>
    <x v="13"/>
    <x v="0"/>
    <x v="0"/>
    <m/>
    <s v=""/>
    <s v=""/>
  </r>
  <r>
    <x v="1"/>
    <d v="2021-04-17T00:00:00"/>
    <s v="Zone 2 - Jakkals"/>
    <x v="261"/>
    <x v="10"/>
    <x v="167"/>
    <x v="1"/>
    <x v="13"/>
    <x v="0"/>
    <x v="0"/>
    <m/>
    <s v=""/>
    <s v=""/>
  </r>
  <r>
    <x v="1"/>
    <d v="2021-04-17T00:00:00"/>
    <s v="Zone 2 - Jakkals"/>
    <x v="256"/>
    <x v="138"/>
    <x v="165"/>
    <x v="1"/>
    <x v="13"/>
    <x v="0"/>
    <x v="0"/>
    <m/>
    <s v=""/>
    <s v=""/>
  </r>
  <r>
    <x v="1"/>
    <d v="2021-04-17T00:00:00"/>
    <s v="Zone 2 - Jakkals"/>
    <x v="255"/>
    <x v="203"/>
    <x v="164"/>
    <x v="1"/>
    <x v="13"/>
    <x v="0"/>
    <x v="0"/>
    <m/>
    <s v=""/>
    <s v=""/>
  </r>
  <r>
    <x v="1"/>
    <d v="2021-04-17T00:00:00"/>
    <s v="Zone 2 - Jakkals"/>
    <x v="258"/>
    <x v="204"/>
    <x v="139"/>
    <x v="9"/>
    <x v="13"/>
    <x v="0"/>
    <x v="2"/>
    <n v="96"/>
    <n v="3.3"/>
    <n v="3.3"/>
  </r>
  <r>
    <x v="1"/>
    <d v="2021-04-17T00:00:00"/>
    <s v="Zone 2 - Jakkals"/>
    <x v="258"/>
    <x v="204"/>
    <x v="139"/>
    <x v="9"/>
    <x v="13"/>
    <x v="0"/>
    <x v="1"/>
    <n v="100"/>
    <n v="3.7"/>
    <n v="3.7"/>
  </r>
  <r>
    <x v="1"/>
    <d v="2021-04-17T00:00:00"/>
    <s v="Zone 2 - Jakkals"/>
    <x v="309"/>
    <x v="238"/>
    <x v="97"/>
    <x v="1"/>
    <x v="13"/>
    <x v="0"/>
    <x v="3"/>
    <n v="88"/>
    <n v="2.8"/>
    <n v="2.8"/>
  </r>
  <r>
    <x v="1"/>
    <d v="2021-04-17T00:00:00"/>
    <s v="Zone 2 - Jakkals"/>
    <x v="252"/>
    <x v="10"/>
    <x v="161"/>
    <x v="8"/>
    <x v="13"/>
    <x v="0"/>
    <x v="3"/>
    <n v="106"/>
    <n v="5.3"/>
    <n v="5.3"/>
  </r>
  <r>
    <x v="1"/>
    <d v="2021-04-17T00:00:00"/>
    <s v="Zone 2 - Jakkals"/>
    <x v="310"/>
    <x v="239"/>
    <x v="187"/>
    <x v="7"/>
    <x v="13"/>
    <x v="0"/>
    <x v="2"/>
    <n v="73"/>
    <n v="1.4"/>
    <n v="1.4"/>
  </r>
  <r>
    <x v="1"/>
    <d v="2021-04-17T00:00:00"/>
    <s v="Zone 2 - Jakkals"/>
    <x v="125"/>
    <x v="111"/>
    <x v="82"/>
    <x v="2"/>
    <x v="3"/>
    <x v="0"/>
    <x v="0"/>
    <m/>
    <s v=""/>
    <s v=""/>
  </r>
  <r>
    <x v="1"/>
    <d v="2021-04-17T00:00:00"/>
    <s v="Zone 2 - Jakkals"/>
    <x v="124"/>
    <x v="110"/>
    <x v="81"/>
    <x v="5"/>
    <x v="3"/>
    <x v="0"/>
    <x v="0"/>
    <m/>
    <s v=""/>
    <s v=""/>
  </r>
  <r>
    <x v="1"/>
    <d v="2021-04-17T00:00:00"/>
    <s v="Zone 2 - Jakkals"/>
    <x v="137"/>
    <x v="122"/>
    <x v="92"/>
    <x v="2"/>
    <x v="3"/>
    <x v="0"/>
    <x v="0"/>
    <m/>
    <s v=""/>
    <s v=""/>
  </r>
  <r>
    <x v="1"/>
    <d v="2021-04-17T00:00:00"/>
    <s v="Zone 2 - Jakkals"/>
    <x v="138"/>
    <x v="123"/>
    <x v="92"/>
    <x v="3"/>
    <x v="3"/>
    <x v="0"/>
    <x v="0"/>
    <m/>
    <s v=""/>
    <s v=""/>
  </r>
  <r>
    <x v="1"/>
    <d v="2021-04-17T00:00:00"/>
    <s v="Zone 2 - Jakkals"/>
    <x v="311"/>
    <x v="191"/>
    <x v="188"/>
    <x v="5"/>
    <x v="3"/>
    <x v="0"/>
    <x v="0"/>
    <m/>
    <s v=""/>
    <s v=""/>
  </r>
  <r>
    <x v="1"/>
    <d v="2021-04-17T00:00:00"/>
    <s v="Zone 2 - Jakkals"/>
    <x v="123"/>
    <x v="109"/>
    <x v="79"/>
    <x v="7"/>
    <x v="3"/>
    <x v="0"/>
    <x v="0"/>
    <m/>
    <s v=""/>
    <s v=""/>
  </r>
  <r>
    <x v="1"/>
    <d v="2021-04-17T00:00:00"/>
    <s v="Zone 2 - Jakkals"/>
    <x v="312"/>
    <x v="234"/>
    <x v="189"/>
    <x v="7"/>
    <x v="3"/>
    <x v="0"/>
    <x v="6"/>
    <n v="186"/>
    <n v="89.7"/>
    <n v="89.7"/>
  </r>
  <r>
    <x v="1"/>
    <d v="2021-04-17T00:00:00"/>
    <s v="Zone 2 - Jakkals"/>
    <x v="313"/>
    <x v="240"/>
    <x v="190"/>
    <x v="7"/>
    <x v="3"/>
    <x v="0"/>
    <x v="0"/>
    <m/>
    <s v=""/>
    <s v=""/>
  </r>
  <r>
    <x v="1"/>
    <d v="2021-04-17T00:00:00"/>
    <s v="Zone 2 - Jakkals"/>
    <x v="314"/>
    <x v="241"/>
    <x v="191"/>
    <x v="7"/>
    <x v="3"/>
    <x v="0"/>
    <x v="10"/>
    <n v="40"/>
    <n v="1"/>
    <n v="1"/>
  </r>
  <r>
    <x v="1"/>
    <d v="2021-04-17T00:00:00"/>
    <s v="Zone 2 - Jakkals"/>
    <x v="315"/>
    <x v="87"/>
    <x v="189"/>
    <x v="7"/>
    <x v="3"/>
    <x v="0"/>
    <x v="0"/>
    <m/>
    <s v=""/>
    <s v=""/>
  </r>
  <r>
    <x v="1"/>
    <d v="2021-04-17T00:00:00"/>
    <s v="Zone 2 - Jakkals"/>
    <x v="142"/>
    <x v="5"/>
    <x v="51"/>
    <x v="1"/>
    <x v="3"/>
    <x v="0"/>
    <x v="3"/>
    <n v="73"/>
    <n v="1.4"/>
    <n v="1.4"/>
  </r>
  <r>
    <x v="1"/>
    <d v="2021-04-17T00:00:00"/>
    <s v="Zone 2 - Jakkals"/>
    <x v="140"/>
    <x v="125"/>
    <x v="93"/>
    <x v="7"/>
    <x v="3"/>
    <x v="0"/>
    <x v="0"/>
    <m/>
    <s v=""/>
    <s v=""/>
  </r>
  <r>
    <x v="1"/>
    <d v="2021-04-17T00:00:00"/>
    <s v="Zone 2 - Jakkals"/>
    <x v="139"/>
    <x v="124"/>
    <x v="49"/>
    <x v="7"/>
    <x v="3"/>
    <x v="0"/>
    <x v="0"/>
    <m/>
    <s v=""/>
    <s v=""/>
  </r>
  <r>
    <x v="1"/>
    <d v="2021-04-17T00:00:00"/>
    <s v="Zone 2 - Jakkals"/>
    <x v="316"/>
    <x v="242"/>
    <x v="77"/>
    <x v="7"/>
    <x v="3"/>
    <x v="0"/>
    <x v="0"/>
    <m/>
    <s v=""/>
    <s v=""/>
  </r>
  <r>
    <x v="1"/>
    <d v="2021-04-17T00:00:00"/>
    <s v="Zone 2 - Jakkals"/>
    <x v="118"/>
    <x v="106"/>
    <x v="77"/>
    <x v="5"/>
    <x v="3"/>
    <x v="0"/>
    <x v="0"/>
    <m/>
    <s v=""/>
    <s v=""/>
  </r>
  <r>
    <x v="1"/>
    <d v="2021-04-17T00:00:00"/>
    <s v="Zone 2 - Jakkals"/>
    <x v="317"/>
    <x v="243"/>
    <x v="192"/>
    <x v="1"/>
    <x v="3"/>
    <x v="0"/>
    <x v="0"/>
    <m/>
    <s v=""/>
    <s v=""/>
  </r>
  <r>
    <x v="1"/>
    <d v="2021-04-17T00:00:00"/>
    <s v="Zone 2 - Jakkals"/>
    <x v="119"/>
    <x v="107"/>
    <x v="78"/>
    <x v="1"/>
    <x v="3"/>
    <x v="0"/>
    <x v="6"/>
    <n v="146"/>
    <n v="42"/>
    <n v="42"/>
  </r>
  <r>
    <x v="1"/>
    <d v="2021-04-17T00:00:00"/>
    <s v="Zone 2 - Jakkals"/>
    <x v="131"/>
    <x v="116"/>
    <x v="87"/>
    <x v="1"/>
    <x v="3"/>
    <x v="0"/>
    <x v="0"/>
    <m/>
    <s v=""/>
    <s v=""/>
  </r>
  <r>
    <x v="1"/>
    <d v="2021-04-17T00:00:00"/>
    <s v="Zone 2 - Jakkals"/>
    <x v="318"/>
    <x v="9"/>
    <x v="193"/>
    <x v="1"/>
    <x v="3"/>
    <x v="0"/>
    <x v="0"/>
    <m/>
    <s v=""/>
    <s v=""/>
  </r>
  <r>
    <x v="1"/>
    <d v="2021-04-17T00:00:00"/>
    <s v="Zone 2 - Jakkals"/>
    <x v="130"/>
    <x v="115"/>
    <x v="86"/>
    <x v="5"/>
    <x v="3"/>
    <x v="0"/>
    <x v="3"/>
    <n v="80"/>
    <n v="2"/>
    <n v="2"/>
  </r>
  <r>
    <x v="1"/>
    <d v="2021-04-17T00:00:00"/>
    <s v="Zone 2 - Jakkals"/>
    <x v="130"/>
    <x v="115"/>
    <x v="86"/>
    <x v="5"/>
    <x v="3"/>
    <x v="0"/>
    <x v="3"/>
    <n v="114"/>
    <n v="6.8"/>
    <n v="6.8"/>
  </r>
  <r>
    <x v="1"/>
    <d v="2021-04-17T00:00:00"/>
    <s v="Zone 2 - Jakkals"/>
    <x v="130"/>
    <x v="115"/>
    <x v="86"/>
    <x v="5"/>
    <x v="3"/>
    <x v="0"/>
    <x v="3"/>
    <n v="104"/>
    <n v="5"/>
    <n v="5"/>
  </r>
  <r>
    <x v="1"/>
    <d v="2021-04-17T00:00:00"/>
    <s v="Zone 2 - Jakkals"/>
    <x v="130"/>
    <x v="115"/>
    <x v="86"/>
    <x v="5"/>
    <x v="3"/>
    <x v="0"/>
    <x v="1"/>
    <n v="110"/>
    <n v="5.2"/>
    <n v="5.2"/>
  </r>
  <r>
    <x v="1"/>
    <d v="2021-04-17T00:00:00"/>
    <s v="Zone 2 - Jakkals"/>
    <x v="120"/>
    <x v="84"/>
    <x v="79"/>
    <x v="2"/>
    <x v="3"/>
    <x v="0"/>
    <x v="0"/>
    <m/>
    <s v=""/>
    <s v=""/>
  </r>
  <r>
    <x v="1"/>
    <d v="2021-04-17T00:00:00"/>
    <s v="Zone 2 - Jakkals"/>
    <x v="122"/>
    <x v="108"/>
    <x v="80"/>
    <x v="1"/>
    <x v="3"/>
    <x v="0"/>
    <x v="1"/>
    <n v="72"/>
    <n v="1.2"/>
    <n v="1.2"/>
  </r>
  <r>
    <x v="1"/>
    <d v="2021-04-17T00:00:00"/>
    <s v="Zone 2 - Jakkals"/>
    <x v="122"/>
    <x v="108"/>
    <x v="80"/>
    <x v="1"/>
    <x v="3"/>
    <x v="0"/>
    <x v="6"/>
    <n v="160"/>
    <n v="55.9"/>
    <n v="55.9"/>
  </r>
  <r>
    <x v="1"/>
    <d v="2021-04-17T00:00:00"/>
    <s v="Zone 2 - Jakkals"/>
    <x v="319"/>
    <x v="244"/>
    <x v="194"/>
    <x v="7"/>
    <x v="3"/>
    <x v="0"/>
    <x v="3"/>
    <n v="98"/>
    <n v="4"/>
    <n v="4"/>
  </r>
  <r>
    <x v="1"/>
    <d v="2021-04-17T00:00:00"/>
    <s v="Zone 2 - Jakkals"/>
    <x v="319"/>
    <x v="244"/>
    <x v="194"/>
    <x v="7"/>
    <x v="3"/>
    <x v="0"/>
    <x v="1"/>
    <n v="90"/>
    <n v="2.6"/>
    <n v="2.6"/>
  </r>
  <r>
    <x v="1"/>
    <d v="2021-04-17T00:00:00"/>
    <s v="Zone 2 - Jakkals"/>
    <x v="320"/>
    <x v="83"/>
    <x v="195"/>
    <x v="5"/>
    <x v="3"/>
    <x v="0"/>
    <x v="0"/>
    <m/>
    <s v=""/>
    <s v=""/>
  </r>
  <r>
    <x v="1"/>
    <d v="2021-04-17T00:00:00"/>
    <s v="Zone 2 - Jakkals"/>
    <x v="127"/>
    <x v="112"/>
    <x v="84"/>
    <x v="0"/>
    <x v="3"/>
    <x v="0"/>
    <x v="1"/>
    <n v="113"/>
    <n v="5.7"/>
    <n v="5.7"/>
  </r>
  <r>
    <x v="1"/>
    <d v="2021-04-17T00:00:00"/>
    <s v="Zone 2 - Jakkals"/>
    <x v="127"/>
    <x v="112"/>
    <x v="84"/>
    <x v="0"/>
    <x v="3"/>
    <x v="3"/>
    <x v="0"/>
    <n v="49"/>
    <n v="1.6"/>
    <n v="1.6"/>
  </r>
  <r>
    <x v="1"/>
    <d v="2021-04-17T00:00:00"/>
    <s v="Zone 2 - Jakkals"/>
    <x v="321"/>
    <x v="73"/>
    <x v="84"/>
    <x v="5"/>
    <x v="3"/>
    <x v="0"/>
    <x v="10"/>
    <n v="41"/>
    <n v="1.1000000000000001"/>
    <n v="1.1000000000000001"/>
  </r>
  <r>
    <x v="1"/>
    <d v="2021-04-17T00:00:00"/>
    <s v="Zone 2 - Jakkals"/>
    <x v="322"/>
    <x v="245"/>
    <x v="135"/>
    <x v="1"/>
    <x v="3"/>
    <x v="0"/>
    <x v="3"/>
    <n v="70"/>
    <n v="1.3"/>
    <n v="1.3"/>
  </r>
  <r>
    <x v="1"/>
    <d v="2021-04-17T00:00:00"/>
    <s v="Zone 2 - Jakkals"/>
    <x v="322"/>
    <x v="245"/>
    <x v="135"/>
    <x v="1"/>
    <x v="3"/>
    <x v="0"/>
    <x v="3"/>
    <n v="105"/>
    <n v="5.0999999999999996"/>
    <n v="5.0999999999999996"/>
  </r>
  <r>
    <x v="1"/>
    <d v="2021-04-17T00:00:00"/>
    <s v="Zone 2 - Jakkals"/>
    <x v="323"/>
    <x v="246"/>
    <x v="196"/>
    <x v="7"/>
    <x v="3"/>
    <x v="0"/>
    <x v="3"/>
    <n v="146"/>
    <n v="15.9"/>
    <n v="15.9"/>
  </r>
  <r>
    <x v="1"/>
    <d v="2021-04-17T00:00:00"/>
    <s v="Zone 2 - Jakkals"/>
    <x v="126"/>
    <x v="32"/>
    <x v="83"/>
    <x v="5"/>
    <x v="3"/>
    <x v="0"/>
    <x v="2"/>
    <n v="84"/>
    <n v="2.2000000000000002"/>
    <n v="2.2000000000000002"/>
  </r>
  <r>
    <x v="1"/>
    <d v="2021-04-17T00:00:00"/>
    <s v="Zone 2 - Jakkals"/>
    <x v="324"/>
    <x v="63"/>
    <x v="197"/>
    <x v="2"/>
    <x v="3"/>
    <x v="0"/>
    <x v="3"/>
    <n v="113"/>
    <n v="6.6"/>
    <n v="6.6"/>
  </r>
  <r>
    <x v="1"/>
    <d v="2021-04-17T00:00:00"/>
    <s v="Zone 2 - Jakkals"/>
    <x v="324"/>
    <x v="63"/>
    <x v="197"/>
    <x v="2"/>
    <x v="3"/>
    <x v="0"/>
    <x v="1"/>
    <n v="109"/>
    <n v="5"/>
    <n v="5"/>
  </r>
  <r>
    <x v="1"/>
    <d v="2021-04-17T00:00:00"/>
    <s v="Zone 2 - Jakkals"/>
    <x v="325"/>
    <x v="84"/>
    <x v="198"/>
    <x v="0"/>
    <x v="3"/>
    <x v="0"/>
    <x v="0"/>
    <m/>
    <s v=""/>
    <s v=""/>
  </r>
  <r>
    <x v="1"/>
    <d v="2021-04-17T00:00:00"/>
    <s v="Zone 2 - Jakkals"/>
    <x v="129"/>
    <x v="114"/>
    <x v="85"/>
    <x v="5"/>
    <x v="3"/>
    <x v="0"/>
    <x v="3"/>
    <n v="120"/>
    <n v="8.1"/>
    <n v="8.1"/>
  </r>
  <r>
    <x v="1"/>
    <d v="2021-04-17T00:00:00"/>
    <s v="Zone 2 - Jakkals"/>
    <x v="129"/>
    <x v="114"/>
    <x v="85"/>
    <x v="5"/>
    <x v="3"/>
    <x v="0"/>
    <x v="3"/>
    <n v="113"/>
    <n v="6.6"/>
    <n v="6.6"/>
  </r>
  <r>
    <x v="1"/>
    <d v="2021-04-17T00:00:00"/>
    <s v="Zone 2 - Jakkals"/>
    <x v="136"/>
    <x v="121"/>
    <x v="91"/>
    <x v="5"/>
    <x v="3"/>
    <x v="0"/>
    <x v="0"/>
    <m/>
    <s v=""/>
    <s v=""/>
  </r>
  <r>
    <x v="1"/>
    <d v="2021-04-17T00:00:00"/>
    <s v="Zone 2 - Jakkals"/>
    <x v="135"/>
    <x v="120"/>
    <x v="90"/>
    <x v="0"/>
    <x v="3"/>
    <x v="1"/>
    <x v="0"/>
    <n v="55"/>
    <n v="1.7"/>
    <n v="1.7"/>
  </r>
  <r>
    <x v="1"/>
    <d v="2021-04-17T00:00:00"/>
    <s v="Zone 2 - Jakkals"/>
    <x v="141"/>
    <x v="10"/>
    <x v="78"/>
    <x v="2"/>
    <x v="3"/>
    <x v="0"/>
    <x v="1"/>
    <n v="107"/>
    <n v="4.7"/>
    <n v="4.7"/>
  </r>
  <r>
    <x v="1"/>
    <d v="2021-04-17T00:00:00"/>
    <s v="Zone 2 - Jakkals"/>
    <x v="132"/>
    <x v="117"/>
    <x v="45"/>
    <x v="7"/>
    <x v="3"/>
    <x v="0"/>
    <x v="3"/>
    <n v="113"/>
    <n v="6.6"/>
    <n v="6.6"/>
  </r>
  <r>
    <x v="1"/>
    <d v="2021-04-17T00:00:00"/>
    <s v="Zone 2 - Jakkals"/>
    <x v="147"/>
    <x v="129"/>
    <x v="98"/>
    <x v="1"/>
    <x v="7"/>
    <x v="0"/>
    <x v="0"/>
    <m/>
    <s v=""/>
    <s v=""/>
  </r>
  <r>
    <x v="1"/>
    <d v="2021-04-17T00:00:00"/>
    <s v="Zone 2 - Jakkals"/>
    <x v="150"/>
    <x v="131"/>
    <x v="101"/>
    <x v="1"/>
    <x v="7"/>
    <x v="0"/>
    <x v="0"/>
    <m/>
    <s v=""/>
    <s v=""/>
  </r>
  <r>
    <x v="1"/>
    <d v="2021-04-17T00:00:00"/>
    <s v="Zone 2 - Jakkals"/>
    <x v="157"/>
    <x v="9"/>
    <x v="105"/>
    <x v="5"/>
    <x v="7"/>
    <x v="0"/>
    <x v="0"/>
    <m/>
    <s v=""/>
    <s v=""/>
  </r>
  <r>
    <x v="1"/>
    <d v="2021-04-17T00:00:00"/>
    <s v="Zone 2 - Jakkals"/>
    <x v="144"/>
    <x v="46"/>
    <x v="95"/>
    <x v="1"/>
    <x v="7"/>
    <x v="0"/>
    <x v="0"/>
    <m/>
    <s v=""/>
    <s v=""/>
  </r>
  <r>
    <x v="1"/>
    <d v="2021-04-17T00:00:00"/>
    <s v="Zone 2 - Jakkals"/>
    <x v="326"/>
    <x v="247"/>
    <x v="199"/>
    <x v="4"/>
    <x v="7"/>
    <x v="0"/>
    <x v="0"/>
    <m/>
    <s v=""/>
    <s v=""/>
  </r>
  <r>
    <x v="1"/>
    <d v="2021-04-17T00:00:00"/>
    <s v="Zone 2 - Jakkals"/>
    <x v="149"/>
    <x v="130"/>
    <x v="100"/>
    <x v="1"/>
    <x v="7"/>
    <x v="0"/>
    <x v="1"/>
    <n v="112"/>
    <n v="5.5"/>
    <n v="5.5"/>
  </r>
  <r>
    <x v="1"/>
    <d v="2021-04-17T00:00:00"/>
    <s v="Zone 2 - Jakkals"/>
    <x v="327"/>
    <x v="248"/>
    <x v="199"/>
    <x v="4"/>
    <x v="7"/>
    <x v="0"/>
    <x v="1"/>
    <n v="113"/>
    <n v="5.7"/>
    <n v="5.7"/>
  </r>
  <r>
    <x v="1"/>
    <d v="2021-04-17T00:00:00"/>
    <s v="Zone 2 - Jakkals"/>
    <x v="327"/>
    <x v="248"/>
    <x v="199"/>
    <x v="4"/>
    <x v="7"/>
    <x v="0"/>
    <x v="2"/>
    <n v="71"/>
    <n v="1.3"/>
    <n v="1.3"/>
  </r>
  <r>
    <x v="1"/>
    <d v="2021-04-17T00:00:00"/>
    <s v="Zone 2 - Jakkals"/>
    <x v="153"/>
    <x v="134"/>
    <x v="103"/>
    <x v="0"/>
    <x v="7"/>
    <x v="0"/>
    <x v="12"/>
    <n v="151"/>
    <n v="44.8"/>
    <n v="44.8"/>
  </r>
  <r>
    <x v="1"/>
    <d v="2021-04-17T00:00:00"/>
    <s v="Zone 2 - Jakkals"/>
    <x v="145"/>
    <x v="127"/>
    <x v="96"/>
    <x v="1"/>
    <x v="7"/>
    <x v="0"/>
    <x v="3"/>
    <n v="112"/>
    <n v="6.4"/>
    <n v="6.4"/>
  </r>
  <r>
    <x v="1"/>
    <d v="2021-04-17T00:00:00"/>
    <s v="Zone 2 - Jakkals"/>
    <x v="145"/>
    <x v="127"/>
    <x v="96"/>
    <x v="1"/>
    <x v="7"/>
    <x v="0"/>
    <x v="3"/>
    <n v="91"/>
    <n v="3.1"/>
    <n v="3.1"/>
  </r>
  <r>
    <x v="1"/>
    <d v="2021-04-17T00:00:00"/>
    <s v="Zone 2 - Jakkals"/>
    <x v="160"/>
    <x v="139"/>
    <x v="108"/>
    <x v="2"/>
    <x v="7"/>
    <x v="0"/>
    <x v="6"/>
    <n v="159"/>
    <n v="54.8"/>
    <n v="54.8"/>
  </r>
  <r>
    <x v="1"/>
    <d v="2021-04-17T00:00:00"/>
    <s v="Zone 2 - Jakkals"/>
    <x v="159"/>
    <x v="78"/>
    <x v="107"/>
    <x v="5"/>
    <x v="7"/>
    <x v="3"/>
    <x v="0"/>
    <n v="50"/>
    <n v="1.7"/>
    <n v="1.7"/>
  </r>
  <r>
    <x v="1"/>
    <d v="2021-04-17T00:00:00"/>
    <s v="Zone 2 - Jakkals"/>
    <x v="151"/>
    <x v="132"/>
    <x v="102"/>
    <x v="5"/>
    <x v="7"/>
    <x v="0"/>
    <x v="10"/>
    <n v="40"/>
    <n v="1"/>
    <n v="1"/>
  </r>
  <r>
    <x v="1"/>
    <d v="2021-04-17T00:00:00"/>
    <s v="Zone 2 - Jakkals"/>
    <x v="151"/>
    <x v="132"/>
    <x v="102"/>
    <x v="5"/>
    <x v="7"/>
    <x v="0"/>
    <x v="3"/>
    <n v="92"/>
    <n v="3.3"/>
    <n v="3.3"/>
  </r>
  <r>
    <x v="1"/>
    <d v="2021-04-17T00:00:00"/>
    <s v="Zone 2 - Jakkals"/>
    <x v="151"/>
    <x v="132"/>
    <x v="102"/>
    <x v="5"/>
    <x v="7"/>
    <x v="0"/>
    <x v="3"/>
    <n v="98"/>
    <n v="4"/>
    <n v="4"/>
  </r>
  <r>
    <x v="1"/>
    <d v="2021-04-17T00:00:00"/>
    <s v="Zone 2 - Jakkals"/>
    <x v="151"/>
    <x v="132"/>
    <x v="102"/>
    <x v="5"/>
    <x v="7"/>
    <x v="0"/>
    <x v="3"/>
    <n v="87"/>
    <n v="2.7"/>
    <n v="2.7"/>
  </r>
  <r>
    <x v="1"/>
    <d v="2021-04-17T00:00:00"/>
    <s v="Zone 2 - Jakkals"/>
    <x v="151"/>
    <x v="132"/>
    <x v="102"/>
    <x v="5"/>
    <x v="7"/>
    <x v="0"/>
    <x v="3"/>
    <n v="86"/>
    <n v="2.6"/>
    <n v="2.6"/>
  </r>
  <r>
    <x v="1"/>
    <d v="2021-04-17T00:00:00"/>
    <s v="Zone 2 - Jakkals"/>
    <x v="148"/>
    <x v="9"/>
    <x v="99"/>
    <x v="1"/>
    <x v="7"/>
    <x v="0"/>
    <x v="3"/>
    <n v="135"/>
    <n v="12.1"/>
    <n v="12.1"/>
  </r>
  <r>
    <x v="1"/>
    <d v="2021-04-17T00:00:00"/>
    <s v="Zone 2 - Jakkals"/>
    <x v="148"/>
    <x v="9"/>
    <x v="99"/>
    <x v="1"/>
    <x v="7"/>
    <x v="0"/>
    <x v="10"/>
    <n v="41"/>
    <n v="1.1000000000000001"/>
    <n v="1.1000000000000001"/>
  </r>
  <r>
    <x v="1"/>
    <d v="2021-04-17T00:00:00"/>
    <s v="Zone 2 - Jakkals"/>
    <x v="148"/>
    <x v="9"/>
    <x v="99"/>
    <x v="1"/>
    <x v="7"/>
    <x v="0"/>
    <x v="6"/>
    <n v="156"/>
    <n v="51.7"/>
    <n v="51.7"/>
  </r>
  <r>
    <x v="1"/>
    <d v="2021-04-17T00:00:00"/>
    <s v="Zone 2 - Jakkals"/>
    <x v="163"/>
    <x v="142"/>
    <x v="110"/>
    <x v="8"/>
    <x v="7"/>
    <x v="0"/>
    <x v="3"/>
    <n v="107"/>
    <n v="5.5"/>
    <n v="5.5"/>
  </r>
  <r>
    <x v="1"/>
    <d v="2021-04-17T00:00:00"/>
    <s v="Zone 2 - Jakkals"/>
    <x v="162"/>
    <x v="141"/>
    <x v="110"/>
    <x v="10"/>
    <x v="7"/>
    <x v="0"/>
    <x v="2"/>
    <n v="71"/>
    <n v="1.3"/>
    <n v="1.3"/>
  </r>
  <r>
    <x v="1"/>
    <d v="2021-04-17T00:00:00"/>
    <s v="Zone 2 - Jakkals"/>
    <x v="162"/>
    <x v="141"/>
    <x v="110"/>
    <x v="10"/>
    <x v="7"/>
    <x v="0"/>
    <x v="2"/>
    <n v="73"/>
    <n v="1.4"/>
    <n v="1.4"/>
  </r>
  <r>
    <x v="1"/>
    <d v="2021-04-17T00:00:00"/>
    <s v="Zone 2 - Jakkals"/>
    <x v="146"/>
    <x v="128"/>
    <x v="97"/>
    <x v="5"/>
    <x v="7"/>
    <x v="0"/>
    <x v="8"/>
    <n v="64"/>
    <n v="3.8"/>
    <n v="3.8"/>
  </r>
  <r>
    <x v="1"/>
    <d v="2021-04-17T00:00:00"/>
    <s v="Zone 2 - Jakkals"/>
    <x v="156"/>
    <x v="137"/>
    <x v="10"/>
    <x v="5"/>
    <x v="7"/>
    <x v="1"/>
    <x v="0"/>
    <n v="56"/>
    <n v="1.8"/>
    <n v="1.8"/>
  </r>
  <r>
    <x v="1"/>
    <d v="2021-04-17T00:00:00"/>
    <s v="Zone 2 - Jakkals"/>
    <x v="156"/>
    <x v="137"/>
    <x v="10"/>
    <x v="5"/>
    <x v="7"/>
    <x v="0"/>
    <x v="12"/>
    <n v="157"/>
    <n v="50.6"/>
    <n v="50.6"/>
  </r>
  <r>
    <x v="1"/>
    <d v="2021-04-17T00:00:00"/>
    <s v="Zone 2 - Jakkals"/>
    <x v="161"/>
    <x v="140"/>
    <x v="109"/>
    <x v="5"/>
    <x v="7"/>
    <x v="0"/>
    <x v="3"/>
    <n v="111"/>
    <n v="6.2"/>
    <n v="6.2"/>
  </r>
  <r>
    <x v="1"/>
    <d v="2021-04-17T00:00:00"/>
    <s v="Zone 2 - Jakkals"/>
    <x v="161"/>
    <x v="140"/>
    <x v="109"/>
    <x v="5"/>
    <x v="7"/>
    <x v="0"/>
    <x v="3"/>
    <n v="109"/>
    <n v="5.8"/>
    <n v="5.8"/>
  </r>
  <r>
    <x v="1"/>
    <d v="2021-04-17T00:00:00"/>
    <s v="Zone 2 - Jakkals"/>
    <x v="161"/>
    <x v="140"/>
    <x v="109"/>
    <x v="5"/>
    <x v="7"/>
    <x v="0"/>
    <x v="3"/>
    <n v="143"/>
    <n v="14.8"/>
    <n v="14.8"/>
  </r>
  <r>
    <x v="1"/>
    <d v="2021-04-17T00:00:00"/>
    <s v="Zone 2 - Jakkals"/>
    <x v="161"/>
    <x v="140"/>
    <x v="109"/>
    <x v="5"/>
    <x v="7"/>
    <x v="0"/>
    <x v="6"/>
    <n v="150"/>
    <n v="45.7"/>
    <n v="45.7"/>
  </r>
  <r>
    <x v="1"/>
    <d v="2021-04-17T00:00:00"/>
    <s v="Zone 2 - Jakkals"/>
    <x v="328"/>
    <x v="110"/>
    <x v="158"/>
    <x v="1"/>
    <x v="7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5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5"/>
    <x v="0"/>
    <x v="4"/>
    <x v="0"/>
    <n v="33"/>
    <n v="0.7"/>
    <n v="0.7"/>
  </r>
  <r>
    <x v="2"/>
    <d v="2021-06-05T00:00:00"/>
    <s v="Zone 1 - Mile 11"/>
    <x v="17"/>
    <x v="16"/>
    <x v="11"/>
    <x v="5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1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9"/>
    <x v="200"/>
    <x v="1"/>
    <x v="0"/>
    <x v="0"/>
    <x v="0"/>
    <m/>
    <s v=""/>
    <s v=""/>
  </r>
  <r>
    <x v="2"/>
    <d v="2021-06-05T00:00:00"/>
    <s v="Zone 1 - Mile 11"/>
    <x v="262"/>
    <x v="10"/>
    <x v="168"/>
    <x v="8"/>
    <x v="0"/>
    <x v="4"/>
    <x v="0"/>
    <n v="32"/>
    <n v="0.6"/>
    <n v="0.6"/>
  </r>
  <r>
    <x v="2"/>
    <d v="2021-06-05T00:00:00"/>
    <s v="Zone 1 - Mile 11"/>
    <x v="262"/>
    <x v="10"/>
    <x v="168"/>
    <x v="8"/>
    <x v="0"/>
    <x v="4"/>
    <x v="0"/>
    <n v="34"/>
    <n v="0.7"/>
    <n v="0.7"/>
  </r>
  <r>
    <x v="2"/>
    <d v="2021-06-05T00:00:00"/>
    <s v="Zone 1 - Mile 11"/>
    <x v="262"/>
    <x v="10"/>
    <x v="168"/>
    <x v="8"/>
    <x v="0"/>
    <x v="4"/>
    <x v="0"/>
    <n v="30"/>
    <n v="0.5"/>
    <n v="0.5"/>
  </r>
  <r>
    <x v="2"/>
    <d v="2021-06-05T00:00:00"/>
    <s v="Zone 1 - Mile 11"/>
    <x v="262"/>
    <x v="10"/>
    <x v="168"/>
    <x v="8"/>
    <x v="0"/>
    <x v="4"/>
    <x v="0"/>
    <n v="31"/>
    <n v="0.5"/>
    <n v="0.5"/>
  </r>
  <r>
    <x v="2"/>
    <d v="2021-06-05T00:00:00"/>
    <s v="Zone 1 - Mile 11"/>
    <x v="330"/>
    <x v="60"/>
    <x v="201"/>
    <x v="5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1"/>
    <x v="0"/>
    <x v="0"/>
    <m/>
    <s v=""/>
    <s v=""/>
  </r>
  <r>
    <x v="2"/>
    <d v="2021-06-05T00:00:00"/>
    <s v="Zone 1 - Mile 11"/>
    <x v="279"/>
    <x v="121"/>
    <x v="15"/>
    <x v="5"/>
    <x v="1"/>
    <x v="0"/>
    <x v="10"/>
    <n v="40"/>
    <n v="1"/>
    <n v="1"/>
  </r>
  <r>
    <x v="2"/>
    <d v="2021-06-05T00:00:00"/>
    <s v="Zone 1 - Mile 11"/>
    <x v="23"/>
    <x v="22"/>
    <x v="15"/>
    <x v="9"/>
    <x v="1"/>
    <x v="0"/>
    <x v="2"/>
    <n v="75"/>
    <n v="1.5"/>
    <n v="1.5"/>
  </r>
  <r>
    <x v="2"/>
    <d v="2021-06-05T00:00:00"/>
    <s v="Zone 1 - Mile 11"/>
    <x v="302"/>
    <x v="218"/>
    <x v="2"/>
    <x v="1"/>
    <x v="1"/>
    <x v="0"/>
    <x v="0"/>
    <m/>
    <s v=""/>
    <s v=""/>
  </r>
  <r>
    <x v="2"/>
    <d v="2021-06-05T00:00:00"/>
    <s v="Zone 1 - Mile 11"/>
    <x v="27"/>
    <x v="24"/>
    <x v="18"/>
    <x v="1"/>
    <x v="1"/>
    <x v="0"/>
    <x v="12"/>
    <n v="97"/>
    <n v="11.6"/>
    <n v="11.6"/>
  </r>
  <r>
    <x v="2"/>
    <d v="2021-06-05T00:00:00"/>
    <s v="Zone 1 - Mile 11"/>
    <x v="30"/>
    <x v="27"/>
    <x v="20"/>
    <x v="5"/>
    <x v="1"/>
    <x v="0"/>
    <x v="0"/>
    <m/>
    <s v=""/>
    <s v=""/>
  </r>
  <r>
    <x v="2"/>
    <d v="2021-06-05T00:00:00"/>
    <s v="Zone 1 - Mile 11"/>
    <x v="282"/>
    <x v="218"/>
    <x v="147"/>
    <x v="2"/>
    <x v="1"/>
    <x v="0"/>
    <x v="0"/>
    <m/>
    <s v=""/>
    <s v=""/>
  </r>
  <r>
    <x v="2"/>
    <d v="2021-06-05T00:00:00"/>
    <s v="Zone 1 - Mile 11"/>
    <x v="281"/>
    <x v="217"/>
    <x v="147"/>
    <x v="3"/>
    <x v="1"/>
    <x v="0"/>
    <x v="0"/>
    <m/>
    <s v=""/>
    <s v=""/>
  </r>
  <r>
    <x v="2"/>
    <d v="2021-06-05T00:00:00"/>
    <s v="Zone 1 - Mile 11"/>
    <x v="24"/>
    <x v="9"/>
    <x v="16"/>
    <x v="2"/>
    <x v="1"/>
    <x v="0"/>
    <x v="4"/>
    <n v="73"/>
    <n v="3.1"/>
    <n v="3.1"/>
  </r>
  <r>
    <x v="2"/>
    <d v="2021-06-05T00:00:00"/>
    <s v="Zone 1 - Mile 11"/>
    <x v="28"/>
    <x v="25"/>
    <x v="18"/>
    <x v="2"/>
    <x v="1"/>
    <x v="0"/>
    <x v="0"/>
    <m/>
    <s v=""/>
    <s v=""/>
  </r>
  <r>
    <x v="2"/>
    <d v="2021-06-05T00:00:00"/>
    <s v="Zone 1 - Mile 11"/>
    <x v="33"/>
    <x v="30"/>
    <x v="22"/>
    <x v="8"/>
    <x v="1"/>
    <x v="1"/>
    <x v="0"/>
    <n v="43"/>
    <n v="0.8"/>
    <n v="0.8"/>
  </r>
  <r>
    <x v="2"/>
    <d v="2021-06-05T00:00:00"/>
    <s v="Zone 1 - Mile 11"/>
    <x v="25"/>
    <x v="9"/>
    <x v="10"/>
    <x v="2"/>
    <x v="1"/>
    <x v="0"/>
    <x v="3"/>
    <n v="163"/>
    <n v="23.1"/>
    <n v="23.1"/>
  </r>
  <r>
    <x v="2"/>
    <d v="2021-06-05T00:00:00"/>
    <s v="Zone 1 - Mile 11"/>
    <x v="22"/>
    <x v="21"/>
    <x v="14"/>
    <x v="9"/>
    <x v="1"/>
    <x v="0"/>
    <x v="0"/>
    <m/>
    <s v=""/>
    <s v=""/>
  </r>
  <r>
    <x v="2"/>
    <d v="2021-06-05T00:00:00"/>
    <s v="Zone 1 - Mile 11"/>
    <x v="331"/>
    <x v="250"/>
    <x v="22"/>
    <x v="10"/>
    <x v="1"/>
    <x v="0"/>
    <x v="0"/>
    <m/>
    <s v=""/>
    <s v=""/>
  </r>
  <r>
    <x v="2"/>
    <d v="2021-06-05T00:00:00"/>
    <s v="Zone 1 - Mile 11"/>
    <x v="35"/>
    <x v="32"/>
    <x v="19"/>
    <x v="5"/>
    <x v="1"/>
    <x v="4"/>
    <x v="0"/>
    <n v="33"/>
    <n v="0.7"/>
    <n v="0.7"/>
  </r>
  <r>
    <x v="2"/>
    <d v="2021-06-05T00:00:00"/>
    <s v="Zone 1 - Mile 11"/>
    <x v="29"/>
    <x v="26"/>
    <x v="19"/>
    <x v="9"/>
    <x v="1"/>
    <x v="0"/>
    <x v="3"/>
    <n v="110"/>
    <n v="6"/>
    <n v="6"/>
  </r>
  <r>
    <x v="2"/>
    <d v="2021-06-05T00:00:00"/>
    <s v="Zone 1 - Mile 11"/>
    <x v="32"/>
    <x v="29"/>
    <x v="21"/>
    <x v="2"/>
    <x v="1"/>
    <x v="0"/>
    <x v="10"/>
    <n v="46"/>
    <n v="1.5"/>
    <n v="1.5"/>
  </r>
  <r>
    <x v="2"/>
    <d v="2021-06-05T00:00:00"/>
    <s v="Zone 1 - Mile 11"/>
    <x v="31"/>
    <x v="28"/>
    <x v="21"/>
    <x v="10"/>
    <x v="1"/>
    <x v="0"/>
    <x v="0"/>
    <m/>
    <s v=""/>
    <s v=""/>
  </r>
  <r>
    <x v="2"/>
    <d v="2021-06-05T00:00:00"/>
    <s v="Zone 1 - Mile 11"/>
    <x v="258"/>
    <x v="204"/>
    <x v="139"/>
    <x v="9"/>
    <x v="13"/>
    <x v="0"/>
    <x v="3"/>
    <n v="92"/>
    <n v="3.3"/>
    <n v="3.3"/>
  </r>
  <r>
    <x v="2"/>
    <d v="2021-06-05T00:00:00"/>
    <s v="Zone 1 - Mile 11"/>
    <x v="250"/>
    <x v="200"/>
    <x v="159"/>
    <x v="1"/>
    <x v="13"/>
    <x v="0"/>
    <x v="0"/>
    <m/>
    <s v=""/>
    <s v=""/>
  </r>
  <r>
    <x v="2"/>
    <d v="2021-06-05T00:00:00"/>
    <s v="Zone 1 - Mile 11"/>
    <x v="309"/>
    <x v="238"/>
    <x v="97"/>
    <x v="1"/>
    <x v="13"/>
    <x v="0"/>
    <x v="0"/>
    <m/>
    <s v=""/>
    <s v=""/>
  </r>
  <r>
    <x v="2"/>
    <d v="2021-06-05T00:00:00"/>
    <s v="Zone 1 - Mile 11"/>
    <x v="251"/>
    <x v="111"/>
    <x v="160"/>
    <x v="7"/>
    <x v="13"/>
    <x v="0"/>
    <x v="0"/>
    <m/>
    <s v=""/>
    <s v=""/>
  </r>
  <r>
    <x v="2"/>
    <d v="2021-06-05T00:00:00"/>
    <s v="Zone 1 - Mile 11"/>
    <x v="257"/>
    <x v="194"/>
    <x v="139"/>
    <x v="5"/>
    <x v="13"/>
    <x v="0"/>
    <x v="0"/>
    <m/>
    <s v=""/>
    <s v=""/>
  </r>
  <r>
    <x v="2"/>
    <d v="2021-06-05T00:00:00"/>
    <s v="Zone 1 - Mile 11"/>
    <x v="260"/>
    <x v="206"/>
    <x v="166"/>
    <x v="8"/>
    <x v="13"/>
    <x v="0"/>
    <x v="0"/>
    <m/>
    <s v=""/>
    <s v=""/>
  </r>
  <r>
    <x v="2"/>
    <d v="2021-06-05T00:00:00"/>
    <s v="Zone 1 - Mile 11"/>
    <x v="307"/>
    <x v="9"/>
    <x v="166"/>
    <x v="1"/>
    <x v="13"/>
    <x v="0"/>
    <x v="0"/>
    <m/>
    <s v=""/>
    <s v=""/>
  </r>
  <r>
    <x v="2"/>
    <d v="2021-06-05T00:00:00"/>
    <s v="Zone 1 - Mile 11"/>
    <x v="255"/>
    <x v="203"/>
    <x v="164"/>
    <x v="1"/>
    <x v="13"/>
    <x v="4"/>
    <x v="0"/>
    <n v="33"/>
    <n v="0.7"/>
    <n v="0.7"/>
  </r>
  <r>
    <x v="2"/>
    <d v="2021-06-05T00:00:00"/>
    <s v="Zone 1 - Mile 11"/>
    <x v="255"/>
    <x v="203"/>
    <x v="164"/>
    <x v="1"/>
    <x v="13"/>
    <x v="4"/>
    <x v="0"/>
    <n v="34"/>
    <n v="0.7"/>
    <n v="0.7"/>
  </r>
  <r>
    <x v="2"/>
    <d v="2021-06-05T00:00:00"/>
    <s v="Zone 1 - Mile 11"/>
    <x v="256"/>
    <x v="138"/>
    <x v="165"/>
    <x v="1"/>
    <x v="13"/>
    <x v="0"/>
    <x v="0"/>
    <m/>
    <s v=""/>
    <s v=""/>
  </r>
  <r>
    <x v="2"/>
    <d v="2021-06-05T00:00:00"/>
    <s v="Zone 1 - Mile 11"/>
    <x v="252"/>
    <x v="10"/>
    <x v="161"/>
    <x v="8"/>
    <x v="13"/>
    <x v="0"/>
    <x v="0"/>
    <m/>
    <s v=""/>
    <s v=""/>
  </r>
  <r>
    <x v="2"/>
    <d v="2021-06-05T00:00:00"/>
    <s v="Zone 1 - Mile 11"/>
    <x v="310"/>
    <x v="239"/>
    <x v="187"/>
    <x v="7"/>
    <x v="13"/>
    <x v="0"/>
    <x v="0"/>
    <m/>
    <s v=""/>
    <s v=""/>
  </r>
  <r>
    <x v="2"/>
    <d v="2021-06-05T00:00:00"/>
    <s v="Zone 1 - Mile 11"/>
    <x v="259"/>
    <x v="205"/>
    <x v="166"/>
    <x v="1"/>
    <x v="13"/>
    <x v="0"/>
    <x v="0"/>
    <m/>
    <s v=""/>
    <s v=""/>
  </r>
  <r>
    <x v="2"/>
    <d v="2021-06-05T00:00:00"/>
    <s v="Zone 1 - Mile 11"/>
    <x v="332"/>
    <x v="251"/>
    <x v="202"/>
    <x v="5"/>
    <x v="12"/>
    <x v="0"/>
    <x v="0"/>
    <m/>
    <s v=""/>
    <s v=""/>
  </r>
  <r>
    <x v="2"/>
    <d v="2021-06-05T00:00:00"/>
    <s v="Zone 1 - Mile 11"/>
    <x v="333"/>
    <x v="159"/>
    <x v="202"/>
    <x v="1"/>
    <x v="15"/>
    <x v="0"/>
    <x v="0"/>
    <m/>
    <s v=""/>
    <s v=""/>
  </r>
  <r>
    <x v="2"/>
    <d v="2021-06-05T00:00:00"/>
    <s v="Zone 1 - Mile 11"/>
    <x v="247"/>
    <x v="197"/>
    <x v="158"/>
    <x v="0"/>
    <x v="12"/>
    <x v="0"/>
    <x v="0"/>
    <m/>
    <s v=""/>
    <s v=""/>
  </r>
  <r>
    <x v="2"/>
    <d v="2021-06-05T00:00:00"/>
    <s v="Zone 1 - Mile 11"/>
    <x v="295"/>
    <x v="228"/>
    <x v="98"/>
    <x v="6"/>
    <x v="12"/>
    <x v="0"/>
    <x v="0"/>
    <m/>
    <s v=""/>
    <s v=""/>
  </r>
  <r>
    <x v="2"/>
    <d v="2021-06-05T00:00:00"/>
    <s v="Zone 1 - Mile 11"/>
    <x v="246"/>
    <x v="77"/>
    <x v="158"/>
    <x v="5"/>
    <x v="12"/>
    <x v="0"/>
    <x v="0"/>
    <m/>
    <s v=""/>
    <s v=""/>
  </r>
  <r>
    <x v="2"/>
    <d v="2021-06-05T00:00:00"/>
    <s v="Zone 1 - Mile 11"/>
    <x v="234"/>
    <x v="191"/>
    <x v="153"/>
    <x v="8"/>
    <x v="12"/>
    <x v="0"/>
    <x v="1"/>
    <n v="81"/>
    <n v="1.8"/>
    <n v="1.8"/>
  </r>
  <r>
    <x v="2"/>
    <d v="2021-06-05T00:00:00"/>
    <s v="Zone 1 - Mile 11"/>
    <x v="249"/>
    <x v="199"/>
    <x v="44"/>
    <x v="8"/>
    <x v="12"/>
    <x v="4"/>
    <x v="0"/>
    <n v="37"/>
    <n v="0.9"/>
    <n v="0.9"/>
  </r>
  <r>
    <x v="2"/>
    <d v="2021-06-05T00:00:00"/>
    <s v="Zone 1 - Mile 11"/>
    <x v="293"/>
    <x v="49"/>
    <x v="105"/>
    <x v="1"/>
    <x v="12"/>
    <x v="0"/>
    <x v="3"/>
    <n v="112"/>
    <n v="6.4"/>
    <n v="6.4"/>
  </r>
  <r>
    <x v="2"/>
    <d v="2021-06-05T00:00:00"/>
    <s v="Zone 1 - Mile 11"/>
    <x v="237"/>
    <x v="91"/>
    <x v="18"/>
    <x v="1"/>
    <x v="12"/>
    <x v="0"/>
    <x v="4"/>
    <n v="69"/>
    <n v="2.6"/>
    <n v="2.6"/>
  </r>
  <r>
    <x v="2"/>
    <d v="2021-06-05T00:00:00"/>
    <s v="Zone 1 - Mile 11"/>
    <x v="236"/>
    <x v="192"/>
    <x v="18"/>
    <x v="1"/>
    <x v="12"/>
    <x v="4"/>
    <x v="0"/>
    <n v="32"/>
    <n v="0.6"/>
    <n v="0.6"/>
  </r>
  <r>
    <x v="2"/>
    <d v="2021-06-05T00:00:00"/>
    <s v="Zone 1 - Mile 11"/>
    <x v="236"/>
    <x v="192"/>
    <x v="18"/>
    <x v="1"/>
    <x v="12"/>
    <x v="4"/>
    <x v="0"/>
    <m/>
    <s v=""/>
    <s v=""/>
  </r>
  <r>
    <x v="2"/>
    <d v="2021-06-05T00:00:00"/>
    <s v="Zone 1 - Mile 11"/>
    <x v="235"/>
    <x v="31"/>
    <x v="18"/>
    <x v="8"/>
    <x v="12"/>
    <x v="4"/>
    <x v="0"/>
    <n v="32"/>
    <n v="0.6"/>
    <n v="0.6"/>
  </r>
  <r>
    <x v="2"/>
    <d v="2021-06-05T00:00:00"/>
    <s v="Zone 1 - Mile 11"/>
    <x v="296"/>
    <x v="229"/>
    <x v="98"/>
    <x v="5"/>
    <x v="12"/>
    <x v="0"/>
    <x v="0"/>
    <m/>
    <s v=""/>
    <s v=""/>
  </r>
  <r>
    <x v="2"/>
    <d v="2021-06-05T00:00:00"/>
    <s v="Zone 1 - Mile 11"/>
    <x v="245"/>
    <x v="72"/>
    <x v="53"/>
    <x v="1"/>
    <x v="12"/>
    <x v="0"/>
    <x v="3"/>
    <n v="164"/>
    <n v="23.6"/>
    <n v="23.6"/>
  </r>
  <r>
    <x v="2"/>
    <d v="2021-06-05T00:00:00"/>
    <s v="Zone 1 - Mile 11"/>
    <x v="245"/>
    <x v="72"/>
    <x v="53"/>
    <x v="1"/>
    <x v="12"/>
    <x v="0"/>
    <x v="3"/>
    <n v="97"/>
    <n v="3.9"/>
    <n v="3.9"/>
  </r>
  <r>
    <x v="2"/>
    <d v="2021-06-05T00:00:00"/>
    <s v="Zone 1 - Mile 11"/>
    <x v="334"/>
    <x v="9"/>
    <x v="203"/>
    <x v="5"/>
    <x v="12"/>
    <x v="0"/>
    <x v="0"/>
    <m/>
    <s v=""/>
    <s v=""/>
  </r>
  <r>
    <x v="2"/>
    <d v="2021-06-05T00:00:00"/>
    <s v="Zone 1 - Mile 11"/>
    <x v="297"/>
    <x v="230"/>
    <x v="182"/>
    <x v="3"/>
    <x v="12"/>
    <x v="0"/>
    <x v="0"/>
    <m/>
    <s v=""/>
    <s v=""/>
  </r>
  <r>
    <x v="2"/>
    <d v="2021-06-05T00:00:00"/>
    <s v="Zone 1 - Mile 11"/>
    <x v="301"/>
    <x v="234"/>
    <x v="53"/>
    <x v="1"/>
    <x v="12"/>
    <x v="0"/>
    <x v="0"/>
    <m/>
    <s v=""/>
    <s v=""/>
  </r>
  <r>
    <x v="2"/>
    <d v="2021-06-05T00:00:00"/>
    <s v="Zone 1 - Mile 11"/>
    <x v="244"/>
    <x v="196"/>
    <x v="157"/>
    <x v="1"/>
    <x v="12"/>
    <x v="0"/>
    <x v="0"/>
    <m/>
    <s v=""/>
    <s v=""/>
  </r>
  <r>
    <x v="2"/>
    <d v="2021-06-05T00:00:00"/>
    <s v="Zone 1 - Mile 11"/>
    <x v="136"/>
    <x v="121"/>
    <x v="91"/>
    <x v="5"/>
    <x v="3"/>
    <x v="0"/>
    <x v="0"/>
    <m/>
    <s v=""/>
    <s v=""/>
  </r>
  <r>
    <x v="2"/>
    <d v="2021-06-05T00:00:00"/>
    <s v="Zone 1 - Mile 11"/>
    <x v="135"/>
    <x v="120"/>
    <x v="90"/>
    <x v="0"/>
    <x v="3"/>
    <x v="1"/>
    <x v="0"/>
    <n v="53"/>
    <n v="1.5"/>
    <n v="1.5"/>
  </r>
  <r>
    <x v="2"/>
    <d v="2021-06-05T00:00:00"/>
    <s v="Zone 1 - Mile 11"/>
    <x v="335"/>
    <x v="87"/>
    <x v="77"/>
    <x v="5"/>
    <x v="3"/>
    <x v="0"/>
    <x v="0"/>
    <m/>
    <s v=""/>
    <s v=""/>
  </r>
  <r>
    <x v="2"/>
    <d v="2021-06-05T00:00:00"/>
    <s v="Zone 1 - Mile 11"/>
    <x v="316"/>
    <x v="242"/>
    <x v="77"/>
    <x v="7"/>
    <x v="3"/>
    <x v="0"/>
    <x v="0"/>
    <m/>
    <s v=""/>
    <s v=""/>
  </r>
  <r>
    <x v="2"/>
    <d v="2021-06-05T00:00:00"/>
    <s v="Zone 1 - Mile 11"/>
    <x v="317"/>
    <x v="243"/>
    <x v="192"/>
    <x v="1"/>
    <x v="3"/>
    <x v="0"/>
    <x v="0"/>
    <m/>
    <s v=""/>
    <s v=""/>
  </r>
  <r>
    <x v="2"/>
    <d v="2021-06-05T00:00:00"/>
    <s v="Zone 1 - Mile 11"/>
    <x v="138"/>
    <x v="123"/>
    <x v="92"/>
    <x v="3"/>
    <x v="3"/>
    <x v="0"/>
    <x v="0"/>
    <m/>
    <s v=""/>
    <s v=""/>
  </r>
  <r>
    <x v="2"/>
    <d v="2021-06-05T00:00:00"/>
    <s v="Zone 1 - Mile 11"/>
    <x v="137"/>
    <x v="122"/>
    <x v="92"/>
    <x v="2"/>
    <x v="3"/>
    <x v="0"/>
    <x v="0"/>
    <m/>
    <s v=""/>
    <s v=""/>
  </r>
  <r>
    <x v="2"/>
    <d v="2021-06-05T00:00:00"/>
    <s v="Zone 1 - Mile 11"/>
    <x v="125"/>
    <x v="111"/>
    <x v="82"/>
    <x v="2"/>
    <x v="3"/>
    <x v="0"/>
    <x v="4"/>
    <n v="52"/>
    <n v="1.1000000000000001"/>
    <n v="1.1000000000000001"/>
  </r>
  <r>
    <x v="2"/>
    <d v="2021-06-05T00:00:00"/>
    <s v="Zone 1 - Mile 11"/>
    <x v="126"/>
    <x v="32"/>
    <x v="83"/>
    <x v="5"/>
    <x v="3"/>
    <x v="1"/>
    <x v="0"/>
    <n v="43"/>
    <n v="0.8"/>
    <n v="0.8"/>
  </r>
  <r>
    <x v="2"/>
    <d v="2021-06-05T00:00:00"/>
    <s v="Zone 1 - Mile 11"/>
    <x v="126"/>
    <x v="32"/>
    <x v="83"/>
    <x v="5"/>
    <x v="3"/>
    <x v="1"/>
    <x v="0"/>
    <n v="43"/>
    <n v="0.8"/>
    <n v="0.8"/>
  </r>
  <r>
    <x v="2"/>
    <d v="2021-06-05T00:00:00"/>
    <s v="Zone 1 - Mile 11"/>
    <x v="142"/>
    <x v="5"/>
    <x v="51"/>
    <x v="1"/>
    <x v="3"/>
    <x v="0"/>
    <x v="4"/>
    <n v="83"/>
    <n v="4.5999999999999996"/>
    <n v="4.5999999999999996"/>
  </r>
  <r>
    <x v="2"/>
    <d v="2021-06-05T00:00:00"/>
    <s v="Zone 1 - Mile 11"/>
    <x v="142"/>
    <x v="5"/>
    <x v="51"/>
    <x v="1"/>
    <x v="3"/>
    <x v="1"/>
    <x v="0"/>
    <n v="53"/>
    <n v="1.5"/>
    <n v="1.5"/>
  </r>
  <r>
    <x v="2"/>
    <d v="2021-06-05T00:00:00"/>
    <s v="Zone 1 - Mile 11"/>
    <x v="336"/>
    <x v="87"/>
    <x v="204"/>
    <x v="5"/>
    <x v="3"/>
    <x v="1"/>
    <x v="0"/>
    <n v="44"/>
    <n v="0.9"/>
    <n v="0.9"/>
  </r>
  <r>
    <x v="2"/>
    <d v="2021-06-05T00:00:00"/>
    <s v="Zone 1 - Mile 11"/>
    <x v="336"/>
    <x v="87"/>
    <x v="204"/>
    <x v="5"/>
    <x v="3"/>
    <x v="1"/>
    <x v="0"/>
    <n v="54"/>
    <n v="1.6"/>
    <n v="1.6"/>
  </r>
  <r>
    <x v="2"/>
    <d v="2021-06-05T00:00:00"/>
    <s v="Zone 1 - Mile 11"/>
    <x v="122"/>
    <x v="108"/>
    <x v="80"/>
    <x v="1"/>
    <x v="3"/>
    <x v="0"/>
    <x v="0"/>
    <m/>
    <s v=""/>
    <s v=""/>
  </r>
  <r>
    <x v="2"/>
    <d v="2021-06-05T00:00:00"/>
    <s v="Zone 1 - Mile 11"/>
    <x v="313"/>
    <x v="240"/>
    <x v="190"/>
    <x v="7"/>
    <x v="3"/>
    <x v="0"/>
    <x v="0"/>
    <m/>
    <s v=""/>
    <s v=""/>
  </r>
  <r>
    <x v="2"/>
    <d v="2021-06-05T00:00:00"/>
    <s v="Zone 1 - Mile 11"/>
    <x v="312"/>
    <x v="234"/>
    <x v="189"/>
    <x v="7"/>
    <x v="3"/>
    <x v="0"/>
    <x v="0"/>
    <m/>
    <s v=""/>
    <s v=""/>
  </r>
  <r>
    <x v="2"/>
    <d v="2021-06-05T00:00:00"/>
    <s v="Zone 1 - Mile 11"/>
    <x v="130"/>
    <x v="115"/>
    <x v="86"/>
    <x v="5"/>
    <x v="3"/>
    <x v="0"/>
    <x v="0"/>
    <m/>
    <s v=""/>
    <s v=""/>
  </r>
  <r>
    <x v="2"/>
    <d v="2021-06-05T00:00:00"/>
    <s v="Zone 1 - Mile 11"/>
    <x v="318"/>
    <x v="9"/>
    <x v="193"/>
    <x v="1"/>
    <x v="3"/>
    <x v="0"/>
    <x v="0"/>
    <m/>
    <s v=""/>
    <s v=""/>
  </r>
  <r>
    <x v="2"/>
    <d v="2021-06-05T00:00:00"/>
    <s v="Zone 1 - Mile 11"/>
    <x v="124"/>
    <x v="110"/>
    <x v="81"/>
    <x v="5"/>
    <x v="3"/>
    <x v="1"/>
    <x v="0"/>
    <n v="40"/>
    <n v="0.7"/>
    <n v="0.7"/>
  </r>
  <r>
    <x v="2"/>
    <d v="2021-06-05T00:00:00"/>
    <s v="Zone 1 - Mile 11"/>
    <x v="120"/>
    <x v="84"/>
    <x v="79"/>
    <x v="2"/>
    <x v="3"/>
    <x v="0"/>
    <x v="0"/>
    <m/>
    <s v=""/>
    <s v=""/>
  </r>
  <r>
    <x v="2"/>
    <d v="2021-06-05T00:00:00"/>
    <s v="Zone 1 - Mile 11"/>
    <x v="123"/>
    <x v="109"/>
    <x v="79"/>
    <x v="7"/>
    <x v="3"/>
    <x v="0"/>
    <x v="3"/>
    <n v="124"/>
    <n v="9.1"/>
    <n v="9.1"/>
  </r>
  <r>
    <x v="2"/>
    <d v="2021-06-05T00:00:00"/>
    <s v="Zone 1 - Mile 11"/>
    <x v="119"/>
    <x v="107"/>
    <x v="78"/>
    <x v="1"/>
    <x v="3"/>
    <x v="0"/>
    <x v="0"/>
    <m/>
    <s v=""/>
    <s v=""/>
  </r>
  <r>
    <x v="2"/>
    <d v="2021-06-05T00:00:00"/>
    <s v="Zone 1 - Mile 11"/>
    <x v="132"/>
    <x v="117"/>
    <x v="45"/>
    <x v="7"/>
    <x v="3"/>
    <x v="0"/>
    <x v="0"/>
    <m/>
    <s v=""/>
    <s v=""/>
  </r>
  <r>
    <x v="2"/>
    <d v="2021-06-05T00:00:00"/>
    <s v="Zone 1 - Mile 11"/>
    <x v="141"/>
    <x v="10"/>
    <x v="78"/>
    <x v="2"/>
    <x v="3"/>
    <x v="0"/>
    <x v="0"/>
    <m/>
    <s v=""/>
    <s v=""/>
  </r>
  <r>
    <x v="2"/>
    <d v="2021-06-05T00:00:00"/>
    <s v="Zone 1 - Mile 11"/>
    <x v="129"/>
    <x v="114"/>
    <x v="85"/>
    <x v="5"/>
    <x v="3"/>
    <x v="0"/>
    <x v="0"/>
    <m/>
    <s v=""/>
    <s v=""/>
  </r>
  <r>
    <x v="2"/>
    <d v="2021-06-05T00:00:00"/>
    <s v="Zone 1 - Mile 11"/>
    <x v="323"/>
    <x v="246"/>
    <x v="196"/>
    <x v="7"/>
    <x v="3"/>
    <x v="0"/>
    <x v="0"/>
    <m/>
    <s v=""/>
    <s v=""/>
  </r>
  <r>
    <x v="2"/>
    <d v="2021-06-05T00:00:00"/>
    <s v="Zone 1 - Mile 11"/>
    <x v="314"/>
    <x v="241"/>
    <x v="191"/>
    <x v="7"/>
    <x v="3"/>
    <x v="4"/>
    <x v="0"/>
    <n v="32"/>
    <n v="0.6"/>
    <n v="0.6"/>
  </r>
  <r>
    <x v="2"/>
    <d v="2021-06-05T00:00:00"/>
    <s v="Zone 1 - Mile 11"/>
    <x v="315"/>
    <x v="87"/>
    <x v="189"/>
    <x v="7"/>
    <x v="3"/>
    <x v="0"/>
    <x v="0"/>
    <m/>
    <s v=""/>
    <s v=""/>
  </r>
  <r>
    <x v="2"/>
    <d v="2021-06-05T00:00:00"/>
    <s v="Zone 1 - Mile 11"/>
    <x v="319"/>
    <x v="244"/>
    <x v="194"/>
    <x v="7"/>
    <x v="3"/>
    <x v="0"/>
    <x v="0"/>
    <m/>
    <s v=""/>
    <s v=""/>
  </r>
  <r>
    <x v="2"/>
    <d v="2021-06-05T00:00:00"/>
    <s v="Zone 1 - Mile 11"/>
    <x v="160"/>
    <x v="139"/>
    <x v="108"/>
    <x v="2"/>
    <x v="7"/>
    <x v="0"/>
    <x v="0"/>
    <m/>
    <s v=""/>
    <s v=""/>
  </r>
  <r>
    <x v="2"/>
    <d v="2021-06-05T00:00:00"/>
    <s v="Zone 1 - Mile 11"/>
    <x v="159"/>
    <x v="78"/>
    <x v="107"/>
    <x v="5"/>
    <x v="7"/>
    <x v="0"/>
    <x v="0"/>
    <m/>
    <s v=""/>
    <s v=""/>
  </r>
  <r>
    <x v="2"/>
    <d v="2021-06-05T00:00:00"/>
    <s v="Zone 1 - Mile 11"/>
    <x v="157"/>
    <x v="9"/>
    <x v="105"/>
    <x v="5"/>
    <x v="7"/>
    <x v="0"/>
    <x v="0"/>
    <m/>
    <s v=""/>
    <s v=""/>
  </r>
  <r>
    <x v="2"/>
    <d v="2021-06-05T00:00:00"/>
    <s v="Zone 1 - Mile 11"/>
    <x v="328"/>
    <x v="110"/>
    <x v="158"/>
    <x v="1"/>
    <x v="7"/>
    <x v="0"/>
    <x v="10"/>
    <n v="43"/>
    <n v="1.2"/>
    <n v="1.2"/>
  </r>
  <r>
    <x v="2"/>
    <d v="2021-06-05T00:00:00"/>
    <s v="Zone 1 - Mile 11"/>
    <x v="328"/>
    <x v="110"/>
    <x v="158"/>
    <x v="1"/>
    <x v="7"/>
    <x v="0"/>
    <x v="3"/>
    <n v="106"/>
    <n v="5.3"/>
    <n v="5.3"/>
  </r>
  <r>
    <x v="2"/>
    <d v="2021-06-05T00:00:00"/>
    <s v="Zone 1 - Mile 11"/>
    <x v="151"/>
    <x v="132"/>
    <x v="102"/>
    <x v="5"/>
    <x v="7"/>
    <x v="0"/>
    <x v="0"/>
    <m/>
    <s v=""/>
    <s v=""/>
  </r>
  <r>
    <x v="2"/>
    <d v="2021-06-05T00:00:00"/>
    <s v="Zone 1 - Mile 11"/>
    <x v="162"/>
    <x v="141"/>
    <x v="110"/>
    <x v="10"/>
    <x v="7"/>
    <x v="0"/>
    <x v="0"/>
    <m/>
    <s v=""/>
    <s v=""/>
  </r>
  <r>
    <x v="2"/>
    <d v="2021-06-05T00:00:00"/>
    <s v="Zone 1 - Mile 11"/>
    <x v="146"/>
    <x v="128"/>
    <x v="97"/>
    <x v="5"/>
    <x v="7"/>
    <x v="0"/>
    <x v="3"/>
    <n v="98"/>
    <n v="4"/>
    <n v="4"/>
  </r>
  <r>
    <x v="2"/>
    <d v="2021-06-05T00:00:00"/>
    <s v="Zone 1 - Mile 11"/>
    <x v="146"/>
    <x v="128"/>
    <x v="97"/>
    <x v="5"/>
    <x v="7"/>
    <x v="0"/>
    <x v="3"/>
    <n v="155"/>
    <n v="19.5"/>
    <n v="19.5"/>
  </r>
  <r>
    <x v="2"/>
    <d v="2021-06-05T00:00:00"/>
    <s v="Zone 1 - Mile 11"/>
    <x v="337"/>
    <x v="252"/>
    <x v="205"/>
    <x v="1"/>
    <x v="7"/>
    <x v="0"/>
    <x v="4"/>
    <n v="68"/>
    <n v="2.5"/>
    <n v="2.5"/>
  </r>
  <r>
    <x v="2"/>
    <d v="2021-06-05T00:00:00"/>
    <s v="Zone 1 - Mile 11"/>
    <x v="153"/>
    <x v="134"/>
    <x v="103"/>
    <x v="0"/>
    <x v="7"/>
    <x v="1"/>
    <x v="0"/>
    <n v="50"/>
    <n v="1.3"/>
    <n v="1.3"/>
  </r>
  <r>
    <x v="2"/>
    <d v="2021-06-05T00:00:00"/>
    <s v="Zone 1 - Mile 11"/>
    <x v="156"/>
    <x v="137"/>
    <x v="10"/>
    <x v="5"/>
    <x v="7"/>
    <x v="0"/>
    <x v="10"/>
    <n v="41"/>
    <n v="1.1000000000000001"/>
    <n v="1.1000000000000001"/>
  </r>
  <r>
    <x v="2"/>
    <d v="2021-06-05T00:00:00"/>
    <s v="Zone 1 - Mile 11"/>
    <x v="145"/>
    <x v="127"/>
    <x v="96"/>
    <x v="1"/>
    <x v="7"/>
    <x v="0"/>
    <x v="10"/>
    <n v="42"/>
    <n v="1.1000000000000001"/>
    <n v="1.1000000000000001"/>
  </r>
  <r>
    <x v="2"/>
    <d v="2021-06-05T00:00:00"/>
    <s v="Zone 1 - Mile 11"/>
    <x v="148"/>
    <x v="9"/>
    <x v="99"/>
    <x v="1"/>
    <x v="7"/>
    <x v="0"/>
    <x v="10"/>
    <n v="45"/>
    <n v="1.4"/>
    <n v="1.4"/>
  </r>
  <r>
    <x v="2"/>
    <d v="2021-06-05T00:00:00"/>
    <s v="Zone 1 - Mile 11"/>
    <x v="148"/>
    <x v="9"/>
    <x v="99"/>
    <x v="1"/>
    <x v="7"/>
    <x v="1"/>
    <x v="0"/>
    <n v="53"/>
    <n v="1.5"/>
    <n v="1.5"/>
  </r>
  <r>
    <x v="2"/>
    <d v="2021-06-05T00:00:00"/>
    <s v="Zone 1 - Mile 11"/>
    <x v="149"/>
    <x v="130"/>
    <x v="100"/>
    <x v="1"/>
    <x v="7"/>
    <x v="4"/>
    <x v="0"/>
    <n v="33"/>
    <n v="0.7"/>
    <n v="0.7"/>
  </r>
  <r>
    <x v="2"/>
    <d v="2021-06-05T00:00:00"/>
    <s v="Zone 1 - Mile 11"/>
    <x v="163"/>
    <x v="142"/>
    <x v="110"/>
    <x v="8"/>
    <x v="7"/>
    <x v="4"/>
    <x v="0"/>
    <n v="31"/>
    <n v="0.5"/>
    <n v="0.5"/>
  </r>
  <r>
    <x v="2"/>
    <d v="2021-06-05T00:00:00"/>
    <s v="Zone 1 - Mile 11"/>
    <x v="163"/>
    <x v="142"/>
    <x v="110"/>
    <x v="8"/>
    <x v="7"/>
    <x v="4"/>
    <x v="0"/>
    <n v="36"/>
    <n v="0.9"/>
    <n v="0.9"/>
  </r>
  <r>
    <x v="2"/>
    <d v="2021-06-05T00:00:00"/>
    <s v="Zone 1 - Mile 11"/>
    <x v="163"/>
    <x v="142"/>
    <x v="110"/>
    <x v="8"/>
    <x v="7"/>
    <x v="4"/>
    <x v="0"/>
    <n v="31"/>
    <n v="0.5"/>
    <n v="0.5"/>
  </r>
  <r>
    <x v="2"/>
    <d v="2021-06-05T00:00:00"/>
    <s v="Zone 1 - Mile 11"/>
    <x v="203"/>
    <x v="172"/>
    <x v="59"/>
    <x v="1"/>
    <x v="9"/>
    <x v="1"/>
    <x v="0"/>
    <n v="43"/>
    <n v="0.8"/>
    <n v="0.8"/>
  </r>
  <r>
    <x v="2"/>
    <d v="2021-06-05T00:00:00"/>
    <s v="Zone 1 - Mile 11"/>
    <x v="199"/>
    <x v="169"/>
    <x v="132"/>
    <x v="1"/>
    <x v="9"/>
    <x v="0"/>
    <x v="1"/>
    <n v="83"/>
    <n v="1.9"/>
    <n v="1.9"/>
  </r>
  <r>
    <x v="2"/>
    <d v="2021-06-05T00:00:00"/>
    <s v="Zone 1 - Mile 11"/>
    <x v="198"/>
    <x v="19"/>
    <x v="132"/>
    <x v="8"/>
    <x v="9"/>
    <x v="5"/>
    <x v="0"/>
    <n v="41"/>
    <n v="1.5"/>
    <n v="1.5"/>
  </r>
  <r>
    <x v="2"/>
    <d v="2021-06-05T00:00:00"/>
    <s v="Zone 1 - Mile 11"/>
    <x v="288"/>
    <x v="122"/>
    <x v="132"/>
    <x v="1"/>
    <x v="9"/>
    <x v="0"/>
    <x v="0"/>
    <m/>
    <s v=""/>
    <s v=""/>
  </r>
  <r>
    <x v="2"/>
    <d v="2021-06-05T00:00:00"/>
    <s v="Zone 1 - Mile 11"/>
    <x v="206"/>
    <x v="175"/>
    <x v="137"/>
    <x v="2"/>
    <x v="9"/>
    <x v="0"/>
    <x v="0"/>
    <m/>
    <s v=""/>
    <s v=""/>
  </r>
  <r>
    <x v="2"/>
    <d v="2021-06-05T00:00:00"/>
    <s v="Zone 1 - Mile 11"/>
    <x v="194"/>
    <x v="166"/>
    <x v="128"/>
    <x v="5"/>
    <x v="9"/>
    <x v="0"/>
    <x v="0"/>
    <m/>
    <s v=""/>
    <s v=""/>
  </r>
  <r>
    <x v="2"/>
    <d v="2021-06-05T00:00:00"/>
    <s v="Zone 1 - Mile 11"/>
    <x v="185"/>
    <x v="159"/>
    <x v="122"/>
    <x v="2"/>
    <x v="9"/>
    <x v="0"/>
    <x v="0"/>
    <m/>
    <s v=""/>
    <s v=""/>
  </r>
  <r>
    <x v="2"/>
    <d v="2021-06-05T00:00:00"/>
    <s v="Zone 1 - Mile 11"/>
    <x v="182"/>
    <x v="157"/>
    <x v="26"/>
    <x v="8"/>
    <x v="9"/>
    <x v="0"/>
    <x v="0"/>
    <m/>
    <s v=""/>
    <s v=""/>
  </r>
  <r>
    <x v="2"/>
    <d v="2021-06-05T00:00:00"/>
    <s v="Zone 1 - Mile 11"/>
    <x v="183"/>
    <x v="121"/>
    <x v="72"/>
    <x v="8"/>
    <x v="9"/>
    <x v="0"/>
    <x v="0"/>
    <m/>
    <s v=""/>
    <s v=""/>
  </r>
  <r>
    <x v="2"/>
    <d v="2021-06-05T00:00:00"/>
    <s v="Zone 1 - Mile 11"/>
    <x v="189"/>
    <x v="163"/>
    <x v="124"/>
    <x v="8"/>
    <x v="9"/>
    <x v="0"/>
    <x v="4"/>
    <n v="61"/>
    <n v="1.8"/>
    <n v="1.8"/>
  </r>
  <r>
    <x v="2"/>
    <d v="2021-06-05T00:00:00"/>
    <s v="Zone 1 - Mile 11"/>
    <x v="186"/>
    <x v="160"/>
    <x v="122"/>
    <x v="9"/>
    <x v="9"/>
    <x v="4"/>
    <x v="0"/>
    <n v="35"/>
    <n v="0.8"/>
    <n v="0.8"/>
  </r>
  <r>
    <x v="2"/>
    <d v="2021-06-05T00:00:00"/>
    <s v="Zone 1 - Mile 11"/>
    <x v="186"/>
    <x v="160"/>
    <x v="122"/>
    <x v="9"/>
    <x v="9"/>
    <x v="4"/>
    <x v="0"/>
    <n v="32"/>
    <n v="0.6"/>
    <n v="0.6"/>
  </r>
  <r>
    <x v="2"/>
    <d v="2021-06-05T00:00:00"/>
    <s v="Zone 1 - Mile 11"/>
    <x v="207"/>
    <x v="7"/>
    <x v="138"/>
    <x v="5"/>
    <x v="9"/>
    <x v="0"/>
    <x v="0"/>
    <m/>
    <s v=""/>
    <s v=""/>
  </r>
  <r>
    <x v="2"/>
    <d v="2021-06-05T00:00:00"/>
    <s v="Zone 1 - Mile 11"/>
    <x v="214"/>
    <x v="9"/>
    <x v="142"/>
    <x v="1"/>
    <x v="10"/>
    <x v="0"/>
    <x v="0"/>
    <m/>
    <s v=""/>
    <s v=""/>
  </r>
  <r>
    <x v="2"/>
    <d v="2021-06-05T00:00:00"/>
    <s v="Zone 1 - Mile 11"/>
    <x v="213"/>
    <x v="179"/>
    <x v="141"/>
    <x v="1"/>
    <x v="10"/>
    <x v="0"/>
    <x v="0"/>
    <m/>
    <s v=""/>
    <s v=""/>
  </r>
  <r>
    <x v="2"/>
    <d v="2021-06-05T00:00:00"/>
    <s v="Zone 1 - Mile 11"/>
    <x v="269"/>
    <x v="210"/>
    <x v="141"/>
    <x v="4"/>
    <x v="10"/>
    <x v="0"/>
    <x v="0"/>
    <m/>
    <s v=""/>
    <s v=""/>
  </r>
  <r>
    <x v="2"/>
    <d v="2021-06-05T00:00:00"/>
    <s v="Zone 1 - Mile 11"/>
    <x v="208"/>
    <x v="149"/>
    <x v="42"/>
    <x v="5"/>
    <x v="10"/>
    <x v="0"/>
    <x v="0"/>
    <m/>
    <s v=""/>
    <s v=""/>
  </r>
  <r>
    <x v="2"/>
    <d v="2021-06-05T00:00:00"/>
    <s v="Zone 1 - Mile 11"/>
    <x v="211"/>
    <x v="177"/>
    <x v="139"/>
    <x v="8"/>
    <x v="10"/>
    <x v="0"/>
    <x v="0"/>
    <m/>
    <s v=""/>
    <s v=""/>
  </r>
  <r>
    <x v="2"/>
    <d v="2021-06-05T00:00:00"/>
    <s v="Zone 1 - Mile 11"/>
    <x v="211"/>
    <x v="177"/>
    <x v="139"/>
    <x v="8"/>
    <x v="10"/>
    <x v="1"/>
    <x v="0"/>
    <n v="45"/>
    <n v="0.9"/>
    <n v="0.9"/>
  </r>
  <r>
    <x v="2"/>
    <d v="2021-06-05T00:00:00"/>
    <s v="Zone 1 - Mile 11"/>
    <x v="211"/>
    <x v="177"/>
    <x v="139"/>
    <x v="8"/>
    <x v="10"/>
    <x v="0"/>
    <x v="10"/>
    <n v="41"/>
    <n v="1.1000000000000001"/>
    <n v="1.1000000000000001"/>
  </r>
  <r>
    <x v="2"/>
    <d v="2021-06-05T00:00:00"/>
    <s v="Zone 1 - Mile 11"/>
    <x v="217"/>
    <x v="10"/>
    <x v="72"/>
    <x v="8"/>
    <x v="10"/>
    <x v="4"/>
    <x v="0"/>
    <n v="30"/>
    <n v="0.5"/>
    <n v="0.5"/>
  </r>
  <r>
    <x v="2"/>
    <d v="2021-06-05T00:00:00"/>
    <s v="Zone 1 - Mile 11"/>
    <x v="217"/>
    <x v="10"/>
    <x v="72"/>
    <x v="8"/>
    <x v="10"/>
    <x v="4"/>
    <x v="0"/>
    <n v="33"/>
    <n v="0.7"/>
    <n v="0.7"/>
  </r>
  <r>
    <x v="2"/>
    <d v="2021-06-05T00:00:00"/>
    <s v="Zone 1 - Mile 11"/>
    <x v="217"/>
    <x v="10"/>
    <x v="72"/>
    <x v="8"/>
    <x v="10"/>
    <x v="4"/>
    <x v="0"/>
    <n v="32"/>
    <n v="0.6"/>
    <n v="0.6"/>
  </r>
  <r>
    <x v="2"/>
    <d v="2021-06-05T00:00:00"/>
    <s v="Zone 1 - Mile 11"/>
    <x v="217"/>
    <x v="10"/>
    <x v="72"/>
    <x v="8"/>
    <x v="10"/>
    <x v="4"/>
    <x v="0"/>
    <n v="33"/>
    <n v="0.7"/>
    <n v="0.7"/>
  </r>
  <r>
    <x v="2"/>
    <d v="2021-06-05T00:00:00"/>
    <s v="Zone 1 - Mile 11"/>
    <x v="217"/>
    <x v="10"/>
    <x v="72"/>
    <x v="8"/>
    <x v="10"/>
    <x v="0"/>
    <x v="4"/>
    <n v="64"/>
    <n v="2.1"/>
    <n v="2.1"/>
  </r>
  <r>
    <x v="2"/>
    <d v="2021-06-05T00:00:00"/>
    <s v="Zone 1 - Mile 11"/>
    <x v="218"/>
    <x v="182"/>
    <x v="72"/>
    <x v="1"/>
    <x v="10"/>
    <x v="0"/>
    <x v="0"/>
    <m/>
    <s v=""/>
    <s v=""/>
  </r>
  <r>
    <x v="2"/>
    <d v="2021-06-05T00:00:00"/>
    <s v="Zone 1 - Mile 11"/>
    <x v="270"/>
    <x v="211"/>
    <x v="12"/>
    <x v="5"/>
    <x v="10"/>
    <x v="0"/>
    <x v="0"/>
    <m/>
    <s v=""/>
    <s v=""/>
  </r>
  <r>
    <x v="2"/>
    <d v="2021-06-05T00:00:00"/>
    <s v="Zone 1 - Mile 11"/>
    <x v="219"/>
    <x v="183"/>
    <x v="144"/>
    <x v="4"/>
    <x v="10"/>
    <x v="4"/>
    <x v="0"/>
    <n v="33"/>
    <n v="0.7"/>
    <n v="0.7"/>
  </r>
  <r>
    <x v="2"/>
    <d v="2021-06-05T00:00:00"/>
    <s v="Zone 1 - Mile 11"/>
    <x v="219"/>
    <x v="183"/>
    <x v="144"/>
    <x v="4"/>
    <x v="10"/>
    <x v="4"/>
    <x v="0"/>
    <n v="33"/>
    <n v="0.7"/>
    <n v="0.7"/>
  </r>
  <r>
    <x v="2"/>
    <d v="2021-06-05T00:00:00"/>
    <s v="Zone 1 - Mile 11"/>
    <x v="216"/>
    <x v="181"/>
    <x v="144"/>
    <x v="1"/>
    <x v="10"/>
    <x v="4"/>
    <x v="0"/>
    <n v="33"/>
    <n v="0.7"/>
    <n v="0.7"/>
  </r>
  <r>
    <x v="2"/>
    <d v="2021-06-05T00:00:00"/>
    <s v="Zone 1 - Mile 11"/>
    <x v="216"/>
    <x v="181"/>
    <x v="144"/>
    <x v="1"/>
    <x v="10"/>
    <x v="0"/>
    <x v="3"/>
    <n v="141"/>
    <n v="14.1"/>
    <n v="14.1"/>
  </r>
  <r>
    <x v="2"/>
    <d v="2021-06-05T00:00:00"/>
    <s v="Zone 1 - Mile 11"/>
    <x v="338"/>
    <x v="253"/>
    <x v="206"/>
    <x v="2"/>
    <x v="10"/>
    <x v="0"/>
    <x v="0"/>
    <m/>
    <s v=""/>
    <s v=""/>
  </r>
  <r>
    <x v="2"/>
    <d v="2021-06-05T00:00:00"/>
    <s v="Zone 1 - Mile 11"/>
    <x v="215"/>
    <x v="180"/>
    <x v="143"/>
    <x v="2"/>
    <x v="10"/>
    <x v="0"/>
    <x v="0"/>
    <m/>
    <s v=""/>
    <s v=""/>
  </r>
  <r>
    <x v="2"/>
    <d v="2021-06-05T00:00:00"/>
    <s v="Zone 1 - Mile 11"/>
    <x v="209"/>
    <x v="176"/>
    <x v="40"/>
    <x v="7"/>
    <x v="10"/>
    <x v="4"/>
    <x v="0"/>
    <n v="30"/>
    <n v="0.5"/>
    <n v="0.5"/>
  </r>
  <r>
    <x v="2"/>
    <d v="2021-06-05T00:00:00"/>
    <s v="Zone 1 - Mile 11"/>
    <x v="209"/>
    <x v="176"/>
    <x v="40"/>
    <x v="7"/>
    <x v="10"/>
    <x v="1"/>
    <x v="0"/>
    <n v="63"/>
    <n v="2.6"/>
    <n v="2.6"/>
  </r>
  <r>
    <x v="2"/>
    <d v="2021-06-05T00:00:00"/>
    <s v="Zone 1 - Mile 11"/>
    <x v="210"/>
    <x v="9"/>
    <x v="50"/>
    <x v="1"/>
    <x v="10"/>
    <x v="3"/>
    <x v="0"/>
    <n v="47"/>
    <n v="1.4"/>
    <n v="1.4"/>
  </r>
  <r>
    <x v="2"/>
    <d v="2021-06-05T00:00:00"/>
    <s v="Zone 1 - Mile 11"/>
    <x v="267"/>
    <x v="209"/>
    <x v="171"/>
    <x v="2"/>
    <x v="10"/>
    <x v="4"/>
    <x v="0"/>
    <n v="33"/>
    <n v="0.7"/>
    <n v="0.7"/>
  </r>
  <r>
    <x v="2"/>
    <d v="2021-06-05T00:00:00"/>
    <s v="Zone 1 - Mile 11"/>
    <x v="339"/>
    <x v="254"/>
    <x v="171"/>
    <x v="3"/>
    <x v="10"/>
    <x v="0"/>
    <x v="0"/>
    <m/>
    <s v=""/>
    <s v=""/>
  </r>
  <r>
    <x v="2"/>
    <d v="2021-06-05T00:00:00"/>
    <s v="Zone 1 - Mile 11"/>
    <x v="86"/>
    <x v="78"/>
    <x v="50"/>
    <x v="2"/>
    <x v="5"/>
    <x v="0"/>
    <x v="0"/>
    <m/>
    <s v=""/>
    <s v=""/>
  </r>
  <r>
    <x v="2"/>
    <d v="2021-06-05T00:00:00"/>
    <s v="Zone 1 - Mile 11"/>
    <x v="81"/>
    <x v="73"/>
    <x v="55"/>
    <x v="1"/>
    <x v="5"/>
    <x v="0"/>
    <x v="0"/>
    <m/>
    <s v=""/>
    <s v=""/>
  </r>
  <r>
    <x v="2"/>
    <d v="2021-06-05T00:00:00"/>
    <s v="Zone 1 - Mile 11"/>
    <x v="77"/>
    <x v="69"/>
    <x v="51"/>
    <x v="1"/>
    <x v="5"/>
    <x v="0"/>
    <x v="0"/>
    <m/>
    <s v=""/>
    <s v=""/>
  </r>
  <r>
    <x v="2"/>
    <d v="2021-06-05T00:00:00"/>
    <s v="Zone 1 - Mile 11"/>
    <x v="265"/>
    <x v="51"/>
    <x v="30"/>
    <x v="5"/>
    <x v="5"/>
    <x v="0"/>
    <x v="0"/>
    <m/>
    <s v=""/>
    <s v=""/>
  </r>
  <r>
    <x v="2"/>
    <d v="2021-06-05T00:00:00"/>
    <s v="Zone 1 - Mile 11"/>
    <x v="76"/>
    <x v="68"/>
    <x v="50"/>
    <x v="4"/>
    <x v="5"/>
    <x v="0"/>
    <x v="0"/>
    <m/>
    <s v=""/>
    <s v=""/>
  </r>
  <r>
    <x v="2"/>
    <d v="2021-06-05T00:00:00"/>
    <s v="Zone 1 - Mile 11"/>
    <x v="88"/>
    <x v="80"/>
    <x v="60"/>
    <x v="5"/>
    <x v="5"/>
    <x v="0"/>
    <x v="0"/>
    <m/>
    <s v=""/>
    <s v=""/>
  </r>
  <r>
    <x v="2"/>
    <d v="2021-06-05T00:00:00"/>
    <s v="Zone 1 - Mile 11"/>
    <x v="266"/>
    <x v="208"/>
    <x v="170"/>
    <x v="2"/>
    <x v="5"/>
    <x v="0"/>
    <x v="0"/>
    <m/>
    <s v=""/>
    <s v=""/>
  </r>
  <r>
    <x v="2"/>
    <d v="2021-06-05T00:00:00"/>
    <s v="Zone 1 - Mile 11"/>
    <x v="82"/>
    <x v="74"/>
    <x v="30"/>
    <x v="1"/>
    <x v="5"/>
    <x v="0"/>
    <x v="0"/>
    <m/>
    <s v=""/>
    <s v=""/>
  </r>
  <r>
    <x v="2"/>
    <d v="2021-06-05T00:00:00"/>
    <s v="Zone 1 - Mile 11"/>
    <x v="92"/>
    <x v="83"/>
    <x v="62"/>
    <x v="1"/>
    <x v="5"/>
    <x v="0"/>
    <x v="0"/>
    <m/>
    <s v=""/>
    <s v=""/>
  </r>
  <r>
    <x v="2"/>
    <d v="2021-06-05T00:00:00"/>
    <s v="Zone 1 - Mile 11"/>
    <x v="91"/>
    <x v="10"/>
    <x v="61"/>
    <x v="1"/>
    <x v="5"/>
    <x v="0"/>
    <x v="0"/>
    <m/>
    <s v=""/>
    <s v=""/>
  </r>
  <r>
    <x v="2"/>
    <d v="2021-06-05T00:00:00"/>
    <s v="Zone 1 - Mile 11"/>
    <x v="75"/>
    <x v="67"/>
    <x v="26"/>
    <x v="4"/>
    <x v="5"/>
    <x v="0"/>
    <x v="0"/>
    <m/>
    <s v=""/>
    <s v=""/>
  </r>
  <r>
    <x v="2"/>
    <d v="2021-06-05T00:00:00"/>
    <s v="Zone 1 - Mile 11"/>
    <x v="80"/>
    <x v="72"/>
    <x v="54"/>
    <x v="1"/>
    <x v="5"/>
    <x v="0"/>
    <x v="0"/>
    <m/>
    <s v=""/>
    <s v=""/>
  </r>
  <r>
    <x v="2"/>
    <d v="2021-06-05T00:00:00"/>
    <s v="Zone 1 - Mile 11"/>
    <x v="103"/>
    <x v="92"/>
    <x v="70"/>
    <x v="5"/>
    <x v="6"/>
    <x v="0"/>
    <x v="0"/>
    <m/>
    <s v=""/>
    <s v=""/>
  </r>
  <r>
    <x v="2"/>
    <d v="2021-06-05T00:00:00"/>
    <s v="Zone 1 - Mile 11"/>
    <x v="117"/>
    <x v="105"/>
    <x v="67"/>
    <x v="1"/>
    <x v="6"/>
    <x v="0"/>
    <x v="0"/>
    <m/>
    <s v=""/>
    <s v=""/>
  </r>
  <r>
    <x v="2"/>
    <d v="2021-06-05T00:00:00"/>
    <s v="Zone 1 - Mile 11"/>
    <x v="97"/>
    <x v="26"/>
    <x v="67"/>
    <x v="9"/>
    <x v="6"/>
    <x v="0"/>
    <x v="0"/>
    <m/>
    <s v=""/>
    <s v=""/>
  </r>
  <r>
    <x v="2"/>
    <d v="2021-06-05T00:00:00"/>
    <s v="Zone 1 - Mile 11"/>
    <x v="93"/>
    <x v="84"/>
    <x v="63"/>
    <x v="0"/>
    <x v="6"/>
    <x v="1"/>
    <x v="0"/>
    <n v="41"/>
    <n v="0.7"/>
    <n v="0.7"/>
  </r>
  <r>
    <x v="2"/>
    <d v="2021-06-05T00:00:00"/>
    <s v="Zone 1 - Mile 11"/>
    <x v="114"/>
    <x v="102"/>
    <x v="63"/>
    <x v="5"/>
    <x v="6"/>
    <x v="0"/>
    <x v="0"/>
    <m/>
    <s v=""/>
    <s v=""/>
  </r>
  <r>
    <x v="2"/>
    <d v="2021-06-05T00:00:00"/>
    <s v="Zone 1 - Mile 11"/>
    <x v="113"/>
    <x v="101"/>
    <x v="63"/>
    <x v="5"/>
    <x v="6"/>
    <x v="0"/>
    <x v="0"/>
    <m/>
    <s v=""/>
    <s v=""/>
  </r>
  <r>
    <x v="2"/>
    <d v="2021-06-05T00:00:00"/>
    <s v="Zone 1 - Mile 11"/>
    <x v="109"/>
    <x v="98"/>
    <x v="72"/>
    <x v="1"/>
    <x v="6"/>
    <x v="0"/>
    <x v="0"/>
    <m/>
    <s v=""/>
    <s v=""/>
  </r>
  <r>
    <x v="2"/>
    <d v="2021-06-05T00:00:00"/>
    <s v="Zone 1 - Mile 11"/>
    <x v="98"/>
    <x v="87"/>
    <x v="35"/>
    <x v="5"/>
    <x v="6"/>
    <x v="0"/>
    <x v="0"/>
    <m/>
    <s v=""/>
    <s v=""/>
  </r>
  <r>
    <x v="2"/>
    <d v="2021-06-05T00:00:00"/>
    <s v="Zone 1 - Mile 11"/>
    <x v="112"/>
    <x v="100"/>
    <x v="74"/>
    <x v="8"/>
    <x v="6"/>
    <x v="0"/>
    <x v="0"/>
    <m/>
    <s v=""/>
    <s v=""/>
  </r>
  <r>
    <x v="2"/>
    <d v="2021-06-05T00:00:00"/>
    <s v="Zone 1 - Mile 11"/>
    <x v="106"/>
    <x v="95"/>
    <x v="71"/>
    <x v="9"/>
    <x v="6"/>
    <x v="0"/>
    <x v="0"/>
    <m/>
    <s v=""/>
    <s v=""/>
  </r>
  <r>
    <x v="2"/>
    <d v="2021-06-05T00:00:00"/>
    <s v="Zone 1 - Mile 11"/>
    <x v="105"/>
    <x v="94"/>
    <x v="71"/>
    <x v="5"/>
    <x v="6"/>
    <x v="0"/>
    <x v="0"/>
    <m/>
    <s v=""/>
    <s v=""/>
  </r>
  <r>
    <x v="2"/>
    <d v="2021-06-05T00:00:00"/>
    <s v="Zone 1 - Mile 11"/>
    <x v="104"/>
    <x v="93"/>
    <x v="53"/>
    <x v="5"/>
    <x v="6"/>
    <x v="4"/>
    <x v="0"/>
    <n v="32"/>
    <n v="0.6"/>
    <n v="0.6"/>
  </r>
  <r>
    <x v="2"/>
    <d v="2021-06-05T00:00:00"/>
    <s v="Zone 1 - Mile 11"/>
    <x v="116"/>
    <x v="104"/>
    <x v="76"/>
    <x v="8"/>
    <x v="6"/>
    <x v="0"/>
    <x v="0"/>
    <m/>
    <s v=""/>
    <s v=""/>
  </r>
  <r>
    <x v="2"/>
    <d v="2021-06-05T00:00:00"/>
    <s v="Zone 1 - Mile 11"/>
    <x v="94"/>
    <x v="58"/>
    <x v="64"/>
    <x v="2"/>
    <x v="6"/>
    <x v="0"/>
    <x v="0"/>
    <m/>
    <s v=""/>
    <s v=""/>
  </r>
  <r>
    <x v="2"/>
    <d v="2021-06-05T00:00:00"/>
    <s v="Zone 1 - Mile 11"/>
    <x v="304"/>
    <x v="99"/>
    <x v="10"/>
    <x v="7"/>
    <x v="6"/>
    <x v="0"/>
    <x v="0"/>
    <m/>
    <s v=""/>
    <s v=""/>
  </r>
  <r>
    <x v="2"/>
    <d v="2021-06-05T00:00:00"/>
    <s v="Zone 1 - Mile 11"/>
    <x v="100"/>
    <x v="89"/>
    <x v="10"/>
    <x v="0"/>
    <x v="6"/>
    <x v="0"/>
    <x v="0"/>
    <m/>
    <s v=""/>
    <s v=""/>
  </r>
  <r>
    <x v="2"/>
    <d v="2021-06-05T00:00:00"/>
    <s v="Zone 1 - Mile 11"/>
    <x v="303"/>
    <x v="27"/>
    <x v="30"/>
    <x v="5"/>
    <x v="6"/>
    <x v="0"/>
    <x v="1"/>
    <n v="73"/>
    <n v="1.2"/>
    <n v="1.2"/>
  </r>
  <r>
    <x v="2"/>
    <d v="2021-06-05T00:00:00"/>
    <s v="Zone 1 - Mile 11"/>
    <x v="115"/>
    <x v="103"/>
    <x v="75"/>
    <x v="1"/>
    <x v="6"/>
    <x v="4"/>
    <x v="0"/>
    <n v="35"/>
    <n v="0.8"/>
    <n v="0.8"/>
  </r>
  <r>
    <x v="2"/>
    <d v="2021-06-05T00:00:00"/>
    <s v="Zone 1 - Mile 11"/>
    <x v="306"/>
    <x v="236"/>
    <x v="44"/>
    <x v="2"/>
    <x v="6"/>
    <x v="0"/>
    <x v="0"/>
    <m/>
    <s v=""/>
    <s v=""/>
  </r>
  <r>
    <x v="2"/>
    <d v="2021-06-05T00:00:00"/>
    <s v="Zone 1 - Mile 11"/>
    <x v="111"/>
    <x v="99"/>
    <x v="50"/>
    <x v="1"/>
    <x v="6"/>
    <x v="0"/>
    <x v="0"/>
    <m/>
    <s v=""/>
    <s v=""/>
  </r>
  <r>
    <x v="2"/>
    <d v="2021-06-05T00:00:00"/>
    <s v="Zone 1 - Mile 11"/>
    <x v="41"/>
    <x v="38"/>
    <x v="28"/>
    <x v="5"/>
    <x v="3"/>
    <x v="0"/>
    <x v="0"/>
    <m/>
    <s v=""/>
    <s v=""/>
  </r>
  <r>
    <x v="2"/>
    <d v="2021-06-05T00:00:00"/>
    <s v="Zone 1 - Mile 11"/>
    <x v="42"/>
    <x v="39"/>
    <x v="29"/>
    <x v="1"/>
    <x v="2"/>
    <x v="0"/>
    <x v="0"/>
    <m/>
    <s v=""/>
    <s v=""/>
  </r>
  <r>
    <x v="2"/>
    <d v="2021-06-05T00:00:00"/>
    <s v="Zone 1 - Mile 11"/>
    <x v="45"/>
    <x v="41"/>
    <x v="32"/>
    <x v="1"/>
    <x v="2"/>
    <x v="4"/>
    <x v="0"/>
    <n v="37"/>
    <n v="0.9"/>
    <n v="0.9"/>
  </r>
  <r>
    <x v="2"/>
    <d v="2021-06-05T00:00:00"/>
    <s v="Zone 1 - Mile 11"/>
    <x v="45"/>
    <x v="41"/>
    <x v="32"/>
    <x v="1"/>
    <x v="2"/>
    <x v="4"/>
    <x v="0"/>
    <n v="33"/>
    <n v="0.7"/>
    <n v="0.7"/>
  </r>
  <r>
    <x v="2"/>
    <d v="2021-06-05T00:00:00"/>
    <s v="Zone 1 - Mile 11"/>
    <x v="274"/>
    <x v="31"/>
    <x v="34"/>
    <x v="1"/>
    <x v="2"/>
    <x v="4"/>
    <x v="0"/>
    <n v="37"/>
    <n v="0.9"/>
    <n v="0.9"/>
  </r>
  <r>
    <x v="2"/>
    <d v="2021-06-05T00:00:00"/>
    <s v="Zone 1 - Mile 11"/>
    <x v="274"/>
    <x v="31"/>
    <x v="34"/>
    <x v="1"/>
    <x v="2"/>
    <x v="4"/>
    <x v="0"/>
    <n v="32"/>
    <n v="0.6"/>
    <n v="0.6"/>
  </r>
  <r>
    <x v="2"/>
    <d v="2021-06-05T00:00:00"/>
    <s v="Zone 1 - Mile 11"/>
    <x v="50"/>
    <x v="46"/>
    <x v="35"/>
    <x v="1"/>
    <x v="2"/>
    <x v="0"/>
    <x v="0"/>
    <m/>
    <s v=""/>
    <s v=""/>
  </r>
  <r>
    <x v="2"/>
    <d v="2021-06-05T00:00:00"/>
    <s v="Zone 1 - Mile 11"/>
    <x v="38"/>
    <x v="35"/>
    <x v="25"/>
    <x v="1"/>
    <x v="2"/>
    <x v="4"/>
    <x v="0"/>
    <n v="34"/>
    <n v="0.7"/>
    <n v="0.7"/>
  </r>
  <r>
    <x v="2"/>
    <d v="2021-06-05T00:00:00"/>
    <s v="Zone 1 - Mile 11"/>
    <x v="276"/>
    <x v="99"/>
    <x v="135"/>
    <x v="1"/>
    <x v="2"/>
    <x v="0"/>
    <x v="0"/>
    <m/>
    <s v=""/>
    <s v=""/>
  </r>
  <r>
    <x v="2"/>
    <d v="2021-06-05T00:00:00"/>
    <s v="Zone 1 - Mile 11"/>
    <x v="46"/>
    <x v="42"/>
    <x v="33"/>
    <x v="2"/>
    <x v="2"/>
    <x v="4"/>
    <x v="0"/>
    <n v="35"/>
    <n v="0.8"/>
    <n v="0.8"/>
  </r>
  <r>
    <x v="2"/>
    <d v="2021-06-05T00:00:00"/>
    <s v="Zone 1 - Mile 11"/>
    <x v="46"/>
    <x v="42"/>
    <x v="33"/>
    <x v="2"/>
    <x v="2"/>
    <x v="4"/>
    <x v="0"/>
    <n v="31"/>
    <n v="0.5"/>
    <n v="0.5"/>
  </r>
  <r>
    <x v="2"/>
    <d v="2021-06-05T00:00:00"/>
    <s v="Zone 1 - Mile 11"/>
    <x v="46"/>
    <x v="42"/>
    <x v="33"/>
    <x v="2"/>
    <x v="2"/>
    <x v="1"/>
    <x v="0"/>
    <n v="58"/>
    <n v="2"/>
    <n v="2"/>
  </r>
  <r>
    <x v="2"/>
    <d v="2021-06-05T00:00:00"/>
    <s v="Zone 1 - Mile 11"/>
    <x v="40"/>
    <x v="37"/>
    <x v="27"/>
    <x v="1"/>
    <x v="2"/>
    <x v="4"/>
    <x v="0"/>
    <n v="31"/>
    <n v="0.5"/>
    <n v="0.5"/>
  </r>
  <r>
    <x v="2"/>
    <d v="2021-06-05T00:00:00"/>
    <s v="Zone 1 - Mile 11"/>
    <x v="40"/>
    <x v="37"/>
    <x v="27"/>
    <x v="1"/>
    <x v="2"/>
    <x v="4"/>
    <x v="0"/>
    <n v="32"/>
    <n v="0.6"/>
    <n v="0.6"/>
  </r>
  <r>
    <x v="2"/>
    <d v="2021-06-05T00:00:00"/>
    <s v="Zone 1 - Mile 11"/>
    <x v="40"/>
    <x v="37"/>
    <x v="27"/>
    <x v="1"/>
    <x v="2"/>
    <x v="4"/>
    <x v="0"/>
    <n v="35"/>
    <n v="0.8"/>
    <n v="0.8"/>
  </r>
  <r>
    <x v="2"/>
    <d v="2021-06-05T00:00:00"/>
    <s v="Zone 1 - Mile 11"/>
    <x v="44"/>
    <x v="40"/>
    <x v="31"/>
    <x v="1"/>
    <x v="2"/>
    <x v="0"/>
    <x v="3"/>
    <n v="158"/>
    <n v="20.8"/>
    <n v="20.8"/>
  </r>
  <r>
    <x v="2"/>
    <d v="2021-06-05T00:00:00"/>
    <s v="Zone 1 - Mile 11"/>
    <x v="36"/>
    <x v="33"/>
    <x v="23"/>
    <x v="1"/>
    <x v="2"/>
    <x v="0"/>
    <x v="3"/>
    <n v="159"/>
    <n v="21.3"/>
    <n v="21.3"/>
  </r>
  <r>
    <x v="2"/>
    <d v="2021-06-05T00:00:00"/>
    <s v="Zone 1 - Mile 11"/>
    <x v="340"/>
    <x v="255"/>
    <x v="207"/>
    <x v="1"/>
    <x v="2"/>
    <x v="0"/>
    <x v="3"/>
    <n v="151"/>
    <n v="17.8"/>
    <n v="17.8"/>
  </r>
  <r>
    <x v="2"/>
    <d v="2021-06-05T00:00:00"/>
    <s v="Zone 1 - Mile 11"/>
    <x v="47"/>
    <x v="43"/>
    <x v="34"/>
    <x v="1"/>
    <x v="2"/>
    <x v="0"/>
    <x v="3"/>
    <n v="104"/>
    <n v="5"/>
    <n v="5"/>
  </r>
  <r>
    <x v="2"/>
    <d v="2021-06-05T00:00:00"/>
    <s v="Zone 1 - Mile 11"/>
    <x v="168"/>
    <x v="146"/>
    <x v="112"/>
    <x v="5"/>
    <x v="8"/>
    <x v="0"/>
    <x v="0"/>
    <m/>
    <s v=""/>
    <s v=""/>
  </r>
  <r>
    <x v="2"/>
    <d v="2021-06-05T00:00:00"/>
    <s v="Zone 1 - Mile 11"/>
    <x v="341"/>
    <x v="70"/>
    <x v="79"/>
    <x v="2"/>
    <x v="11"/>
    <x v="4"/>
    <x v="0"/>
    <n v="30"/>
    <n v="0.5"/>
    <n v="0.5"/>
  </r>
  <r>
    <x v="2"/>
    <d v="2021-06-05T00:00:00"/>
    <s v="Zone 1 - Mile 11"/>
    <x v="169"/>
    <x v="147"/>
    <x v="113"/>
    <x v="1"/>
    <x v="8"/>
    <x v="4"/>
    <x v="0"/>
    <n v="30"/>
    <n v="0.5"/>
    <n v="0.5"/>
  </r>
  <r>
    <x v="2"/>
    <d v="2021-06-05T00:00:00"/>
    <s v="Zone 1 - Mile 11"/>
    <x v="179"/>
    <x v="154"/>
    <x v="120"/>
    <x v="0"/>
    <x v="8"/>
    <x v="1"/>
    <x v="0"/>
    <n v="52"/>
    <n v="1.4"/>
    <n v="1.4"/>
  </r>
  <r>
    <x v="2"/>
    <d v="2021-06-05T00:00:00"/>
    <s v="Zone 1 - Mile 11"/>
    <x v="164"/>
    <x v="73"/>
    <x v="12"/>
    <x v="5"/>
    <x v="8"/>
    <x v="0"/>
    <x v="0"/>
    <m/>
    <s v=""/>
    <s v=""/>
  </r>
  <r>
    <x v="2"/>
    <d v="2021-06-05T00:00:00"/>
    <s v="Zone 1 - Mile 11"/>
    <x v="165"/>
    <x v="143"/>
    <x v="97"/>
    <x v="1"/>
    <x v="8"/>
    <x v="0"/>
    <x v="0"/>
    <m/>
    <s v=""/>
    <s v=""/>
  </r>
  <r>
    <x v="2"/>
    <d v="2021-06-05T00:00:00"/>
    <s v="Zone 1 - Mile 11"/>
    <x v="166"/>
    <x v="144"/>
    <x v="7"/>
    <x v="1"/>
    <x v="8"/>
    <x v="0"/>
    <x v="0"/>
    <m/>
    <s v=""/>
    <s v=""/>
  </r>
  <r>
    <x v="2"/>
    <d v="2021-06-05T00:00:00"/>
    <s v="Zone 1 - Mile 11"/>
    <x v="284"/>
    <x v="220"/>
    <x v="57"/>
    <x v="5"/>
    <x v="8"/>
    <x v="0"/>
    <x v="0"/>
    <m/>
    <s v=""/>
    <s v=""/>
  </r>
  <r>
    <x v="2"/>
    <d v="2021-06-05T00:00:00"/>
    <s v="Zone 1 - Mile 11"/>
    <x v="283"/>
    <x v="219"/>
    <x v="57"/>
    <x v="0"/>
    <x v="8"/>
    <x v="0"/>
    <x v="0"/>
    <m/>
    <s v=""/>
    <s v=""/>
  </r>
  <r>
    <x v="2"/>
    <d v="2021-06-05T00:00:00"/>
    <s v="Zone 1 - Mile 11"/>
    <x v="58"/>
    <x v="53"/>
    <x v="41"/>
    <x v="4"/>
    <x v="4"/>
    <x v="4"/>
    <x v="0"/>
    <n v="31"/>
    <n v="0.5"/>
    <n v="0.5"/>
  </r>
  <r>
    <x v="2"/>
    <d v="2021-06-05T00:00:00"/>
    <s v="Zone 1 - Mile 11"/>
    <x v="72"/>
    <x v="64"/>
    <x v="37"/>
    <x v="1"/>
    <x v="4"/>
    <x v="0"/>
    <x v="0"/>
    <m/>
    <s v=""/>
    <s v=""/>
  </r>
  <r>
    <x v="2"/>
    <d v="2021-06-05T00:00:00"/>
    <s v="Zone 1 - Mile 11"/>
    <x v="74"/>
    <x v="66"/>
    <x v="37"/>
    <x v="0"/>
    <x v="4"/>
    <x v="0"/>
    <x v="0"/>
    <m/>
    <s v=""/>
    <s v=""/>
  </r>
  <r>
    <x v="2"/>
    <d v="2021-06-05T00:00:00"/>
    <s v="Zone 1 - Mile 11"/>
    <x v="51"/>
    <x v="47"/>
    <x v="37"/>
    <x v="0"/>
    <x v="4"/>
    <x v="0"/>
    <x v="0"/>
    <m/>
    <s v=""/>
    <s v=""/>
  </r>
  <r>
    <x v="2"/>
    <d v="2021-06-05T00:00:00"/>
    <s v="Zone 1 - Mile 11"/>
    <x v="64"/>
    <x v="57"/>
    <x v="44"/>
    <x v="0"/>
    <x v="4"/>
    <x v="0"/>
    <x v="0"/>
    <m/>
    <s v=""/>
    <s v=""/>
  </r>
  <r>
    <x v="2"/>
    <d v="2021-06-05T00:00:00"/>
    <s v="Zone 1 - Mile 11"/>
    <x v="56"/>
    <x v="51"/>
    <x v="41"/>
    <x v="2"/>
    <x v="4"/>
    <x v="0"/>
    <x v="0"/>
    <m/>
    <s v=""/>
    <s v=""/>
  </r>
  <r>
    <x v="2"/>
    <d v="2021-06-05T00:00:00"/>
    <s v="Zone 1 - Mile 11"/>
    <x v="71"/>
    <x v="63"/>
    <x v="48"/>
    <x v="1"/>
    <x v="4"/>
    <x v="0"/>
    <x v="0"/>
    <m/>
    <s v=""/>
    <s v=""/>
  </r>
  <r>
    <x v="2"/>
    <d v="2021-06-05T00:00:00"/>
    <s v="Zone 1 - Mile 11"/>
    <x v="67"/>
    <x v="60"/>
    <x v="44"/>
    <x v="5"/>
    <x v="4"/>
    <x v="0"/>
    <x v="0"/>
    <m/>
    <s v=""/>
    <s v=""/>
  </r>
  <r>
    <x v="2"/>
    <d v="2021-06-05T00:00:00"/>
    <s v="Zone 1 - Mile 11"/>
    <x v="70"/>
    <x v="62"/>
    <x v="44"/>
    <x v="4"/>
    <x v="4"/>
    <x v="0"/>
    <x v="0"/>
    <m/>
    <s v=""/>
    <s v=""/>
  </r>
  <r>
    <x v="2"/>
    <d v="2021-06-05T00:00:00"/>
    <s v="Zone 1 - Mile 11"/>
    <x v="342"/>
    <x v="256"/>
    <x v="97"/>
    <x v="1"/>
    <x v="4"/>
    <x v="0"/>
    <x v="0"/>
    <m/>
    <s v=""/>
    <s v=""/>
  </r>
  <r>
    <x v="2"/>
    <d v="2021-06-05T00:00:00"/>
    <s v="Zone 1 - Mile 11"/>
    <x v="53"/>
    <x v="49"/>
    <x v="39"/>
    <x v="1"/>
    <x v="4"/>
    <x v="0"/>
    <x v="0"/>
    <m/>
    <s v=""/>
    <s v=""/>
  </r>
  <r>
    <x v="2"/>
    <d v="2021-06-05T00:00:00"/>
    <s v="Zone 1 - Mile 11"/>
    <x v="69"/>
    <x v="61"/>
    <x v="47"/>
    <x v="1"/>
    <x v="4"/>
    <x v="4"/>
    <x v="0"/>
    <n v="30"/>
    <n v="0.5"/>
    <n v="0.5"/>
  </r>
  <r>
    <x v="2"/>
    <d v="2021-06-05T00:00:00"/>
    <s v="Zone 1 - Mile 11"/>
    <x v="65"/>
    <x v="58"/>
    <x v="45"/>
    <x v="5"/>
    <x v="4"/>
    <x v="4"/>
    <x v="0"/>
    <n v="31"/>
    <n v="0.5"/>
    <n v="0.5"/>
  </r>
  <r>
    <x v="2"/>
    <d v="2021-06-05T00:00:00"/>
    <s v="Zone 1 - Mile 11"/>
    <x v="65"/>
    <x v="58"/>
    <x v="45"/>
    <x v="5"/>
    <x v="4"/>
    <x v="4"/>
    <x v="0"/>
    <n v="30"/>
    <n v="0.5"/>
    <n v="0.5"/>
  </r>
  <r>
    <x v="2"/>
    <d v="2021-06-05T00:00:00"/>
    <s v="Zone 1 - Mile 11"/>
    <x v="231"/>
    <x v="49"/>
    <x v="45"/>
    <x v="5"/>
    <x v="11"/>
    <x v="4"/>
    <x v="0"/>
    <n v="31"/>
    <n v="0.5"/>
    <n v="0.5"/>
  </r>
  <r>
    <x v="2"/>
    <d v="2021-06-05T00:00:00"/>
    <s v="Zone 1 - Mile 11"/>
    <x v="228"/>
    <x v="188"/>
    <x v="121"/>
    <x v="1"/>
    <x v="11"/>
    <x v="4"/>
    <x v="0"/>
    <n v="32"/>
    <n v="0.6"/>
    <n v="0.6"/>
  </r>
  <r>
    <x v="2"/>
    <d v="2021-06-05T00:00:00"/>
    <s v="Zone 1 - Mile 11"/>
    <x v="225"/>
    <x v="186"/>
    <x v="53"/>
    <x v="1"/>
    <x v="11"/>
    <x v="0"/>
    <x v="0"/>
    <m/>
    <s v=""/>
    <s v=""/>
  </r>
  <r>
    <x v="2"/>
    <d v="2021-06-05T00:00:00"/>
    <s v="Zone 1 - Mile 11"/>
    <x v="227"/>
    <x v="187"/>
    <x v="150"/>
    <x v="4"/>
    <x v="11"/>
    <x v="0"/>
    <x v="0"/>
    <m/>
    <s v=""/>
    <s v=""/>
  </r>
  <r>
    <x v="2"/>
    <d v="2021-06-05T00:00:00"/>
    <s v="Zone 1 - Mile 11"/>
    <x v="226"/>
    <x v="10"/>
    <x v="149"/>
    <x v="1"/>
    <x v="11"/>
    <x v="0"/>
    <x v="0"/>
    <m/>
    <s v=""/>
    <s v=""/>
  </r>
  <r>
    <x v="2"/>
    <d v="2021-06-05T00:00:00"/>
    <s v="Zone 1 - Mile 11"/>
    <x v="230"/>
    <x v="115"/>
    <x v="151"/>
    <x v="1"/>
    <x v="11"/>
    <x v="0"/>
    <x v="0"/>
    <m/>
    <s v=""/>
    <s v=""/>
  </r>
  <r>
    <x v="2"/>
    <d v="2021-06-05T00:00:00"/>
    <s v="Zone 1 - Mile 11"/>
    <x v="223"/>
    <x v="184"/>
    <x v="148"/>
    <x v="4"/>
    <x v="11"/>
    <x v="0"/>
    <x v="0"/>
    <m/>
    <s v=""/>
    <s v=""/>
  </r>
  <r>
    <x v="2"/>
    <d v="2021-06-05T00:00:00"/>
    <s v="Zone 1 - Mile 11"/>
    <x v="229"/>
    <x v="189"/>
    <x v="30"/>
    <x v="1"/>
    <x v="11"/>
    <x v="0"/>
    <x v="0"/>
    <m/>
    <s v=""/>
    <s v=""/>
  </r>
  <r>
    <x v="2"/>
    <d v="2021-06-05T00:00:00"/>
    <s v="Zone 1 - Mile 11"/>
    <x v="221"/>
    <x v="116"/>
    <x v="146"/>
    <x v="5"/>
    <x v="11"/>
    <x v="0"/>
    <x v="0"/>
    <m/>
    <s v=""/>
    <s v=""/>
  </r>
  <r>
    <x v="2"/>
    <d v="2021-06-05T00:00:00"/>
    <s v="Zone 1 - Mile 11"/>
    <x v="232"/>
    <x v="7"/>
    <x v="152"/>
    <x v="1"/>
    <x v="11"/>
    <x v="0"/>
    <x v="0"/>
    <m/>
    <s v=""/>
    <s v=""/>
  </r>
  <r>
    <x v="2"/>
    <d v="2021-06-05T00:00:00"/>
    <s v="Zone 1 - Mile 11"/>
    <x v="167"/>
    <x v="145"/>
    <x v="111"/>
    <x v="1"/>
    <x v="8"/>
    <x v="4"/>
    <x v="0"/>
    <n v="30"/>
    <n v="0.5"/>
    <n v="0.5"/>
  </r>
  <r>
    <x v="3"/>
    <d v="2021-09-11T00:00:00"/>
    <s v="Zone 4 - Horingbaai"/>
    <x v="221"/>
    <x v="116"/>
    <x v="146"/>
    <x v="5"/>
    <x v="11"/>
    <x v="0"/>
    <x v="3"/>
    <n v="142"/>
    <n v="14.4"/>
    <n v="14.4"/>
  </r>
  <r>
    <x v="3"/>
    <d v="2021-09-11T00:00:00"/>
    <s v="Zone 4 - Horingbaai"/>
    <x v="231"/>
    <x v="49"/>
    <x v="45"/>
    <x v="5"/>
    <x v="11"/>
    <x v="0"/>
    <x v="9"/>
    <n v="145"/>
    <n v="40.6"/>
    <n v="40.6"/>
  </r>
  <r>
    <x v="3"/>
    <d v="2021-09-11T00:00:00"/>
    <s v="Zone 4 - Horingbaai"/>
    <x v="228"/>
    <x v="188"/>
    <x v="121"/>
    <x v="1"/>
    <x v="11"/>
    <x v="0"/>
    <x v="1"/>
    <n v="137"/>
    <n v="11.1"/>
    <n v="11.1"/>
  </r>
  <r>
    <x v="3"/>
    <d v="2021-09-11T00:00:00"/>
    <s v="Zone 4 - Horingbaai"/>
    <x v="228"/>
    <x v="188"/>
    <x v="121"/>
    <x v="1"/>
    <x v="11"/>
    <x v="1"/>
    <x v="0"/>
    <n v="49"/>
    <n v="1.2"/>
    <n v="1.2"/>
  </r>
  <r>
    <x v="3"/>
    <d v="2021-09-11T00:00:00"/>
    <s v="Zone 4 - Horingbaai"/>
    <x v="230"/>
    <x v="115"/>
    <x v="151"/>
    <x v="1"/>
    <x v="11"/>
    <x v="0"/>
    <x v="3"/>
    <n v="147"/>
    <n v="16.2"/>
    <n v="16.2"/>
  </r>
  <r>
    <x v="3"/>
    <d v="2021-09-11T00:00:00"/>
    <s v="Zone 4 - Horingbaai"/>
    <x v="229"/>
    <x v="189"/>
    <x v="30"/>
    <x v="1"/>
    <x v="11"/>
    <x v="0"/>
    <x v="1"/>
    <n v="133"/>
    <n v="10"/>
    <n v="10"/>
  </r>
  <r>
    <x v="3"/>
    <d v="2021-09-11T00:00:00"/>
    <s v="Zone 4 - Horingbaai"/>
    <x v="229"/>
    <x v="189"/>
    <x v="30"/>
    <x v="1"/>
    <x v="11"/>
    <x v="0"/>
    <x v="3"/>
    <n v="114"/>
    <n v="6.8"/>
    <n v="6.8"/>
  </r>
  <r>
    <x v="3"/>
    <d v="2021-09-11T00:00:00"/>
    <s v="Zone 4 - Horingbaai"/>
    <x v="225"/>
    <x v="186"/>
    <x v="53"/>
    <x v="1"/>
    <x v="11"/>
    <x v="0"/>
    <x v="3"/>
    <n v="152"/>
    <n v="18.2"/>
    <n v="18.2"/>
  </r>
  <r>
    <x v="3"/>
    <d v="2021-09-11T00:00:00"/>
    <s v="Zone 4 - Horingbaai"/>
    <x v="225"/>
    <x v="186"/>
    <x v="53"/>
    <x v="1"/>
    <x v="11"/>
    <x v="0"/>
    <x v="3"/>
    <n v="156"/>
    <n v="19.899999999999999"/>
    <n v="19.899999999999999"/>
  </r>
  <r>
    <x v="3"/>
    <d v="2021-09-11T00:00:00"/>
    <s v="Zone 4 - Horingbaai"/>
    <x v="224"/>
    <x v="185"/>
    <x v="50"/>
    <x v="1"/>
    <x v="11"/>
    <x v="0"/>
    <x v="3"/>
    <n v="152"/>
    <n v="18.2"/>
    <n v="18.2"/>
  </r>
  <r>
    <x v="3"/>
    <d v="2021-09-11T00:00:00"/>
    <s v="Zone 4 - Horingbaai"/>
    <x v="224"/>
    <x v="185"/>
    <x v="50"/>
    <x v="1"/>
    <x v="11"/>
    <x v="0"/>
    <x v="3"/>
    <n v="160"/>
    <n v="21.7"/>
    <n v="21.7"/>
  </r>
  <r>
    <x v="3"/>
    <d v="2021-09-11T00:00:00"/>
    <s v="Zone 4 - Horingbaai"/>
    <x v="224"/>
    <x v="185"/>
    <x v="50"/>
    <x v="1"/>
    <x v="11"/>
    <x v="0"/>
    <x v="3"/>
    <n v="124"/>
    <n v="9.1"/>
    <n v="9.1"/>
  </r>
  <r>
    <x v="3"/>
    <d v="2021-09-11T00:00:00"/>
    <s v="Zone 4 - Horingbaai"/>
    <x v="223"/>
    <x v="184"/>
    <x v="148"/>
    <x v="4"/>
    <x v="11"/>
    <x v="0"/>
    <x v="3"/>
    <n v="153"/>
    <n v="18.600000000000001"/>
    <n v="18.600000000000001"/>
  </r>
  <r>
    <x v="3"/>
    <d v="2021-09-11T00:00:00"/>
    <s v="Zone 4 - Horingbaai"/>
    <x v="222"/>
    <x v="10"/>
    <x v="147"/>
    <x v="1"/>
    <x v="11"/>
    <x v="0"/>
    <x v="0"/>
    <m/>
    <s v=""/>
    <s v=""/>
  </r>
  <r>
    <x v="3"/>
    <d v="2021-09-11T00:00:00"/>
    <s v="Zone 4 - Horingbaai"/>
    <x v="204"/>
    <x v="173"/>
    <x v="135"/>
    <x v="2"/>
    <x v="9"/>
    <x v="0"/>
    <x v="0"/>
    <m/>
    <s v=""/>
    <s v=""/>
  </r>
  <r>
    <x v="3"/>
    <d v="2021-09-11T00:00:00"/>
    <s v="Zone 4 - Horingbaai"/>
    <x v="191"/>
    <x v="164"/>
    <x v="56"/>
    <x v="1"/>
    <x v="9"/>
    <x v="0"/>
    <x v="0"/>
    <m/>
    <s v=""/>
    <s v=""/>
  </r>
  <r>
    <x v="3"/>
    <d v="2021-09-11T00:00:00"/>
    <s v="Zone 4 - Horingbaai"/>
    <x v="195"/>
    <x v="167"/>
    <x v="129"/>
    <x v="8"/>
    <x v="9"/>
    <x v="0"/>
    <x v="0"/>
    <m/>
    <s v=""/>
    <s v=""/>
  </r>
  <r>
    <x v="3"/>
    <d v="2021-09-11T00:00:00"/>
    <s v="Zone 4 - Horingbaai"/>
    <x v="205"/>
    <x v="174"/>
    <x v="136"/>
    <x v="8"/>
    <x v="9"/>
    <x v="0"/>
    <x v="0"/>
    <m/>
    <s v=""/>
    <s v=""/>
  </r>
  <r>
    <x v="3"/>
    <d v="2021-09-11T00:00:00"/>
    <s v="Zone 4 - Horingbaai"/>
    <x v="198"/>
    <x v="19"/>
    <x v="132"/>
    <x v="8"/>
    <x v="9"/>
    <x v="0"/>
    <x v="0"/>
    <m/>
    <s v=""/>
    <s v=""/>
  </r>
  <r>
    <x v="3"/>
    <d v="2021-09-11T00:00:00"/>
    <s v="Zone 4 - Horingbaai"/>
    <x v="199"/>
    <x v="169"/>
    <x v="132"/>
    <x v="1"/>
    <x v="9"/>
    <x v="0"/>
    <x v="0"/>
    <m/>
    <s v=""/>
    <s v=""/>
  </r>
  <r>
    <x v="3"/>
    <d v="2021-09-11T00:00:00"/>
    <s v="Zone 4 - Horingbaai"/>
    <x v="192"/>
    <x v="27"/>
    <x v="126"/>
    <x v="5"/>
    <x v="9"/>
    <x v="0"/>
    <x v="0"/>
    <m/>
    <s v=""/>
    <s v=""/>
  </r>
  <r>
    <x v="3"/>
    <d v="2021-09-11T00:00:00"/>
    <s v="Zone 4 - Horingbaai"/>
    <x v="290"/>
    <x v="224"/>
    <x v="99"/>
    <x v="1"/>
    <x v="9"/>
    <x v="0"/>
    <x v="0"/>
    <m/>
    <s v=""/>
    <s v=""/>
  </r>
  <r>
    <x v="3"/>
    <d v="2021-09-11T00:00:00"/>
    <s v="Zone 4 - Horingbaai"/>
    <x v="207"/>
    <x v="7"/>
    <x v="138"/>
    <x v="5"/>
    <x v="9"/>
    <x v="0"/>
    <x v="0"/>
    <m/>
    <s v=""/>
    <s v=""/>
  </r>
  <r>
    <x v="3"/>
    <d v="2021-09-11T00:00:00"/>
    <s v="Zone 4 - Horingbaai"/>
    <x v="188"/>
    <x v="162"/>
    <x v="123"/>
    <x v="9"/>
    <x v="9"/>
    <x v="0"/>
    <x v="0"/>
    <m/>
    <s v=""/>
    <s v=""/>
  </r>
  <r>
    <x v="3"/>
    <d v="2021-09-11T00:00:00"/>
    <s v="Zone 4 - Horingbaai"/>
    <x v="186"/>
    <x v="160"/>
    <x v="122"/>
    <x v="9"/>
    <x v="9"/>
    <x v="0"/>
    <x v="3"/>
    <n v="125"/>
    <n v="9.3000000000000007"/>
    <n v="9.3000000000000007"/>
  </r>
  <r>
    <x v="3"/>
    <d v="2021-09-11T00:00:00"/>
    <s v="Zone 4 - Horingbaai"/>
    <x v="203"/>
    <x v="172"/>
    <x v="59"/>
    <x v="1"/>
    <x v="9"/>
    <x v="0"/>
    <x v="3"/>
    <n v="158"/>
    <n v="20.8"/>
    <n v="20.8"/>
  </r>
  <r>
    <x v="3"/>
    <d v="2021-09-11T00:00:00"/>
    <s v="Zone 4 - Horingbaai"/>
    <x v="185"/>
    <x v="159"/>
    <x v="122"/>
    <x v="2"/>
    <x v="9"/>
    <x v="0"/>
    <x v="3"/>
    <n v="120"/>
    <n v="8.1"/>
    <n v="8.1"/>
  </r>
  <r>
    <x v="3"/>
    <d v="2021-09-11T00:00:00"/>
    <s v="Zone 4 - Horingbaai"/>
    <x v="189"/>
    <x v="163"/>
    <x v="124"/>
    <x v="8"/>
    <x v="9"/>
    <x v="1"/>
    <x v="0"/>
    <n v="54"/>
    <n v="1.6"/>
    <n v="1.6"/>
  </r>
  <r>
    <x v="3"/>
    <d v="2021-09-11T00:00:00"/>
    <s v="Zone 4 - Horingbaai"/>
    <x v="182"/>
    <x v="157"/>
    <x v="26"/>
    <x v="8"/>
    <x v="9"/>
    <x v="0"/>
    <x v="3"/>
    <n v="116"/>
    <n v="7.2"/>
    <n v="7.2"/>
  </r>
  <r>
    <x v="3"/>
    <d v="2021-09-11T00:00:00"/>
    <s v="Zone 4 - Horingbaai"/>
    <x v="182"/>
    <x v="157"/>
    <x v="26"/>
    <x v="8"/>
    <x v="9"/>
    <x v="0"/>
    <x v="3"/>
    <n v="146"/>
    <n v="15.9"/>
    <n v="15.9"/>
  </r>
  <r>
    <x v="3"/>
    <d v="2021-09-11T00:00:00"/>
    <s v="Zone 4 - Horingbaai"/>
    <x v="182"/>
    <x v="157"/>
    <x v="26"/>
    <x v="8"/>
    <x v="9"/>
    <x v="0"/>
    <x v="3"/>
    <n v="148"/>
    <n v="16.600000000000001"/>
    <n v="16.600000000000001"/>
  </r>
  <r>
    <x v="3"/>
    <d v="2021-09-11T00:00:00"/>
    <s v="Zone 4 - Horingbaai"/>
    <x v="183"/>
    <x v="121"/>
    <x v="72"/>
    <x v="8"/>
    <x v="9"/>
    <x v="1"/>
    <x v="0"/>
    <n v="42"/>
    <n v="0.8"/>
    <n v="0.8"/>
  </r>
  <r>
    <x v="3"/>
    <d v="2021-09-11T00:00:00"/>
    <s v="Zone 4 - Horingbaai"/>
    <x v="291"/>
    <x v="225"/>
    <x v="179"/>
    <x v="9"/>
    <x v="9"/>
    <x v="0"/>
    <x v="4"/>
    <n v="80"/>
    <n v="4.0999999999999996"/>
    <n v="4.0999999999999996"/>
  </r>
  <r>
    <x v="3"/>
    <d v="2021-09-11T00:00:00"/>
    <s v="Zone 4 - Horingbaai"/>
    <x v="291"/>
    <x v="225"/>
    <x v="179"/>
    <x v="9"/>
    <x v="9"/>
    <x v="0"/>
    <x v="4"/>
    <n v="81"/>
    <n v="4.2"/>
    <n v="4.2"/>
  </r>
  <r>
    <x v="3"/>
    <d v="2021-09-11T00:00:00"/>
    <s v="Zone 4 - Horingbaai"/>
    <x v="291"/>
    <x v="225"/>
    <x v="179"/>
    <x v="9"/>
    <x v="9"/>
    <x v="3"/>
    <x v="0"/>
    <n v="45"/>
    <n v="1.2"/>
    <n v="1.2"/>
  </r>
  <r>
    <x v="3"/>
    <d v="2021-09-11T00:00:00"/>
    <s v="Zone 4 - Horingbaai"/>
    <x v="291"/>
    <x v="225"/>
    <x v="179"/>
    <x v="9"/>
    <x v="9"/>
    <x v="1"/>
    <x v="0"/>
    <n v="51"/>
    <n v="1.4"/>
    <n v="1.4"/>
  </r>
  <r>
    <x v="3"/>
    <d v="2021-09-11T00:00:00"/>
    <s v="Zone 4 - Horingbaai"/>
    <x v="292"/>
    <x v="226"/>
    <x v="180"/>
    <x v="5"/>
    <x v="9"/>
    <x v="0"/>
    <x v="4"/>
    <n v="75"/>
    <n v="3.4"/>
    <n v="3.4"/>
  </r>
  <r>
    <x v="3"/>
    <d v="2021-09-11T00:00:00"/>
    <s v="Zone 4 - Horingbaai"/>
    <x v="292"/>
    <x v="226"/>
    <x v="180"/>
    <x v="5"/>
    <x v="9"/>
    <x v="1"/>
    <x v="0"/>
    <n v="48"/>
    <n v="1.1000000000000001"/>
    <n v="1.1000000000000001"/>
  </r>
  <r>
    <x v="3"/>
    <d v="2021-09-11T00:00:00"/>
    <s v="Zone 4 - Horingbaai"/>
    <x v="206"/>
    <x v="175"/>
    <x v="137"/>
    <x v="2"/>
    <x v="9"/>
    <x v="0"/>
    <x v="9"/>
    <n v="119"/>
    <n v="21.2"/>
    <n v="21.2"/>
  </r>
  <r>
    <x v="3"/>
    <d v="2021-09-11T00:00:00"/>
    <s v="Zone 4 - Horingbaai"/>
    <x v="202"/>
    <x v="171"/>
    <x v="135"/>
    <x v="3"/>
    <x v="9"/>
    <x v="0"/>
    <x v="4"/>
    <n v="81"/>
    <n v="4.2"/>
    <n v="4.2"/>
  </r>
  <r>
    <x v="3"/>
    <d v="2021-09-11T00:00:00"/>
    <s v="Zone 4 - Horingbaai"/>
    <x v="86"/>
    <x v="78"/>
    <x v="50"/>
    <x v="2"/>
    <x v="5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5"/>
    <x v="0"/>
    <x v="3"/>
    <n v="129"/>
    <n v="10.4"/>
    <n v="10.4"/>
  </r>
  <r>
    <x v="3"/>
    <d v="2021-09-11T00:00:00"/>
    <s v="Zone 4 - Horingbaai"/>
    <x v="82"/>
    <x v="74"/>
    <x v="30"/>
    <x v="1"/>
    <x v="5"/>
    <x v="0"/>
    <x v="9"/>
    <n v="121"/>
    <n v="22.4"/>
    <n v="22.4"/>
  </r>
  <r>
    <x v="3"/>
    <d v="2021-09-11T00:00:00"/>
    <s v="Zone 4 - Horingbaai"/>
    <x v="84"/>
    <x v="76"/>
    <x v="57"/>
    <x v="1"/>
    <x v="5"/>
    <x v="0"/>
    <x v="0"/>
    <m/>
    <s v=""/>
    <s v=""/>
  </r>
  <r>
    <x v="3"/>
    <d v="2021-09-11T00:00:00"/>
    <s v="Zone 4 - Horingbaai"/>
    <x v="81"/>
    <x v="73"/>
    <x v="55"/>
    <x v="1"/>
    <x v="5"/>
    <x v="1"/>
    <x v="0"/>
    <n v="61"/>
    <n v="2.2999999999999998"/>
    <n v="2.2999999999999998"/>
  </r>
  <r>
    <x v="3"/>
    <d v="2021-09-11T00:00:00"/>
    <s v="Zone 4 - Horingbaai"/>
    <x v="78"/>
    <x v="70"/>
    <x v="52"/>
    <x v="1"/>
    <x v="5"/>
    <x v="0"/>
    <x v="0"/>
    <m/>
    <s v=""/>
    <s v=""/>
  </r>
  <r>
    <x v="3"/>
    <d v="2021-09-11T00:00:00"/>
    <s v="Zone 4 - Horingbaai"/>
    <x v="79"/>
    <x v="71"/>
    <x v="53"/>
    <x v="8"/>
    <x v="5"/>
    <x v="4"/>
    <x v="0"/>
    <n v="35"/>
    <n v="0.8"/>
    <n v="0.8"/>
  </r>
  <r>
    <x v="3"/>
    <d v="2021-09-11T00:00:00"/>
    <s v="Zone 4 - Horingbaai"/>
    <x v="79"/>
    <x v="71"/>
    <x v="53"/>
    <x v="8"/>
    <x v="5"/>
    <x v="4"/>
    <x v="0"/>
    <n v="35"/>
    <n v="0.8"/>
    <n v="0.8"/>
  </r>
  <r>
    <x v="3"/>
    <d v="2021-09-11T00:00:00"/>
    <s v="Zone 4 - Horingbaai"/>
    <x v="88"/>
    <x v="80"/>
    <x v="60"/>
    <x v="5"/>
    <x v="5"/>
    <x v="0"/>
    <x v="11"/>
    <n v="78"/>
    <n v="22.8"/>
    <n v="22.8"/>
  </r>
  <r>
    <x v="3"/>
    <d v="2021-09-11T00:00:00"/>
    <s v="Zone 4 - Horingbaai"/>
    <x v="88"/>
    <x v="80"/>
    <x v="60"/>
    <x v="5"/>
    <x v="5"/>
    <x v="0"/>
    <x v="3"/>
    <n v="148"/>
    <n v="16.600000000000001"/>
    <n v="16.600000000000001"/>
  </r>
  <r>
    <x v="3"/>
    <d v="2021-09-11T00:00:00"/>
    <s v="Zone 4 - Horingbaai"/>
    <x v="38"/>
    <x v="35"/>
    <x v="25"/>
    <x v="1"/>
    <x v="2"/>
    <x v="0"/>
    <x v="1"/>
    <n v="128"/>
    <n v="8.8000000000000007"/>
    <n v="8.8000000000000007"/>
  </r>
  <r>
    <x v="3"/>
    <d v="2021-09-11T00:00:00"/>
    <s v="Zone 4 - Horingbaai"/>
    <x v="38"/>
    <x v="35"/>
    <x v="25"/>
    <x v="1"/>
    <x v="2"/>
    <x v="0"/>
    <x v="3"/>
    <n v="88"/>
    <n v="2.8"/>
    <n v="2.8"/>
  </r>
  <r>
    <x v="3"/>
    <d v="2021-09-11T00:00:00"/>
    <s v="Zone 4 - Horingbaai"/>
    <x v="38"/>
    <x v="35"/>
    <x v="25"/>
    <x v="1"/>
    <x v="2"/>
    <x v="0"/>
    <x v="3"/>
    <n v="140"/>
    <n v="13.7"/>
    <n v="13.7"/>
  </r>
  <r>
    <x v="3"/>
    <d v="2021-09-11T00:00:00"/>
    <s v="Zone 4 - Horingbaai"/>
    <x v="38"/>
    <x v="35"/>
    <x v="25"/>
    <x v="1"/>
    <x v="2"/>
    <x v="0"/>
    <x v="3"/>
    <n v="117"/>
    <n v="7.4"/>
    <n v="7.4"/>
  </r>
  <r>
    <x v="3"/>
    <d v="2021-09-11T00:00:00"/>
    <s v="Zone 4 - Horingbaai"/>
    <x v="38"/>
    <x v="35"/>
    <x v="25"/>
    <x v="1"/>
    <x v="2"/>
    <x v="0"/>
    <x v="3"/>
    <n v="145"/>
    <n v="15.5"/>
    <n v="15.5"/>
  </r>
  <r>
    <x v="3"/>
    <d v="2021-09-11T00:00:00"/>
    <s v="Zone 4 - Horingbaai"/>
    <x v="38"/>
    <x v="35"/>
    <x v="25"/>
    <x v="1"/>
    <x v="2"/>
    <x v="0"/>
    <x v="3"/>
    <n v="145"/>
    <n v="15.5"/>
    <n v="15.5"/>
  </r>
  <r>
    <x v="3"/>
    <d v="2021-09-11T00:00:00"/>
    <s v="Zone 4 - Horingbaai"/>
    <x v="38"/>
    <x v="35"/>
    <x v="25"/>
    <x v="1"/>
    <x v="2"/>
    <x v="0"/>
    <x v="3"/>
    <n v="147"/>
    <n v="16.2"/>
    <n v="16.2"/>
  </r>
  <r>
    <x v="3"/>
    <d v="2021-09-11T00:00:00"/>
    <s v="Zone 4 - Horingbaai"/>
    <x v="38"/>
    <x v="35"/>
    <x v="25"/>
    <x v="1"/>
    <x v="2"/>
    <x v="0"/>
    <x v="3"/>
    <n v="161"/>
    <n v="22.2"/>
    <n v="22.2"/>
  </r>
  <r>
    <x v="3"/>
    <d v="2021-09-11T00:00:00"/>
    <s v="Zone 4 - Horingbaai"/>
    <x v="36"/>
    <x v="33"/>
    <x v="23"/>
    <x v="1"/>
    <x v="2"/>
    <x v="0"/>
    <x v="3"/>
    <n v="146"/>
    <n v="15.9"/>
    <n v="15.9"/>
  </r>
  <r>
    <x v="3"/>
    <d v="2021-09-11T00:00:00"/>
    <s v="Zone 4 - Horingbaai"/>
    <x v="36"/>
    <x v="33"/>
    <x v="23"/>
    <x v="1"/>
    <x v="2"/>
    <x v="0"/>
    <x v="3"/>
    <n v="150"/>
    <n v="17.399999999999999"/>
    <n v="17.399999999999999"/>
  </r>
  <r>
    <x v="3"/>
    <d v="2021-09-11T00:00:00"/>
    <s v="Zone 4 - Horingbaai"/>
    <x v="36"/>
    <x v="33"/>
    <x v="23"/>
    <x v="1"/>
    <x v="2"/>
    <x v="0"/>
    <x v="3"/>
    <n v="135"/>
    <n v="12.1"/>
    <n v="12.1"/>
  </r>
  <r>
    <x v="3"/>
    <d v="2021-09-11T00:00:00"/>
    <s v="Zone 4 - Horingbaai"/>
    <x v="44"/>
    <x v="40"/>
    <x v="31"/>
    <x v="1"/>
    <x v="2"/>
    <x v="0"/>
    <x v="3"/>
    <n v="145"/>
    <n v="15.5"/>
    <n v="15.5"/>
  </r>
  <r>
    <x v="3"/>
    <d v="2021-09-11T00:00:00"/>
    <s v="Zone 4 - Horingbaai"/>
    <x v="44"/>
    <x v="40"/>
    <x v="31"/>
    <x v="1"/>
    <x v="2"/>
    <x v="0"/>
    <x v="3"/>
    <n v="145"/>
    <n v="15.5"/>
    <n v="15.5"/>
  </r>
  <r>
    <x v="3"/>
    <d v="2021-09-11T00:00:00"/>
    <s v="Zone 4 - Horingbaai"/>
    <x v="44"/>
    <x v="40"/>
    <x v="31"/>
    <x v="1"/>
    <x v="2"/>
    <x v="0"/>
    <x v="1"/>
    <n v="136"/>
    <n v="10.8"/>
    <n v="10.8"/>
  </r>
  <r>
    <x v="3"/>
    <d v="2021-09-11T00:00:00"/>
    <s v="Zone 4 - Horingbaai"/>
    <x v="47"/>
    <x v="43"/>
    <x v="34"/>
    <x v="1"/>
    <x v="2"/>
    <x v="1"/>
    <x v="0"/>
    <n v="141"/>
    <n v="30"/>
    <n v="30"/>
  </r>
  <r>
    <x v="3"/>
    <d v="2021-09-11T00:00:00"/>
    <s v="Zone 4 - Horingbaai"/>
    <x v="37"/>
    <x v="34"/>
    <x v="24"/>
    <x v="1"/>
    <x v="2"/>
    <x v="1"/>
    <x v="0"/>
    <n v="66"/>
    <n v="3"/>
    <n v="3"/>
  </r>
  <r>
    <x v="3"/>
    <d v="2021-09-11T00:00:00"/>
    <s v="Zone 4 - Horingbaai"/>
    <x v="37"/>
    <x v="34"/>
    <x v="24"/>
    <x v="1"/>
    <x v="2"/>
    <x v="0"/>
    <x v="3"/>
    <n v="122"/>
    <n v="8.6"/>
    <n v="8.6"/>
  </r>
  <r>
    <x v="3"/>
    <d v="2021-09-11T00:00:00"/>
    <s v="Zone 4 - Horingbaai"/>
    <x v="45"/>
    <x v="41"/>
    <x v="32"/>
    <x v="1"/>
    <x v="2"/>
    <x v="0"/>
    <x v="5"/>
    <n v="112"/>
    <n v="12.7"/>
    <n v="12.7"/>
  </r>
  <r>
    <x v="3"/>
    <d v="2021-09-11T00:00:00"/>
    <s v="Zone 4 - Horingbaai"/>
    <x v="274"/>
    <x v="31"/>
    <x v="34"/>
    <x v="1"/>
    <x v="2"/>
    <x v="0"/>
    <x v="0"/>
    <m/>
    <s v=""/>
    <s v=""/>
  </r>
  <r>
    <x v="3"/>
    <d v="2021-09-11T00:00:00"/>
    <s v="Zone 4 - Horingbaai"/>
    <x v="46"/>
    <x v="42"/>
    <x v="33"/>
    <x v="2"/>
    <x v="2"/>
    <x v="0"/>
    <x v="0"/>
    <m/>
    <s v=""/>
    <s v=""/>
  </r>
  <r>
    <x v="3"/>
    <d v="2021-09-11T00:00:00"/>
    <s v="Zone 4 - Horingbaai"/>
    <x v="343"/>
    <x v="73"/>
    <x v="208"/>
    <x v="1"/>
    <x v="2"/>
    <x v="0"/>
    <x v="0"/>
    <m/>
    <s v=""/>
    <s v=""/>
  </r>
  <r>
    <x v="3"/>
    <d v="2021-09-11T00:00:00"/>
    <s v="Zone 4 - Horingbaai"/>
    <x v="39"/>
    <x v="36"/>
    <x v="26"/>
    <x v="1"/>
    <x v="2"/>
    <x v="0"/>
    <x v="0"/>
    <m/>
    <s v=""/>
    <s v=""/>
  </r>
  <r>
    <x v="3"/>
    <d v="2021-09-11T00:00:00"/>
    <s v="Zone 4 - Horingbaai"/>
    <x v="344"/>
    <x v="257"/>
    <x v="208"/>
    <x v="1"/>
    <x v="2"/>
    <x v="0"/>
    <x v="0"/>
    <m/>
    <s v=""/>
    <s v=""/>
  </r>
  <r>
    <x v="3"/>
    <d v="2021-09-11T00:00:00"/>
    <s v="Zone 4 - Horingbaai"/>
    <x v="42"/>
    <x v="39"/>
    <x v="29"/>
    <x v="1"/>
    <x v="2"/>
    <x v="0"/>
    <x v="0"/>
    <m/>
    <s v=""/>
    <s v=""/>
  </r>
  <r>
    <x v="3"/>
    <d v="2021-09-11T00:00:00"/>
    <s v="Zone 4 - Horingbaai"/>
    <x v="40"/>
    <x v="37"/>
    <x v="27"/>
    <x v="1"/>
    <x v="2"/>
    <x v="0"/>
    <x v="3"/>
    <n v="101"/>
    <n v="4.5"/>
    <n v="4.5"/>
  </r>
  <r>
    <x v="3"/>
    <d v="2021-09-11T00:00:00"/>
    <s v="Zone 4 - Horingbaai"/>
    <x v="345"/>
    <x v="258"/>
    <x v="209"/>
    <x v="2"/>
    <x v="2"/>
    <x v="1"/>
    <x v="0"/>
    <n v="54"/>
    <n v="1.6"/>
    <n v="1.6"/>
  </r>
  <r>
    <x v="3"/>
    <d v="2021-09-11T00:00:00"/>
    <s v="Zone 4 - Horingbaai"/>
    <x v="50"/>
    <x v="46"/>
    <x v="35"/>
    <x v="1"/>
    <x v="2"/>
    <x v="0"/>
    <x v="3"/>
    <n v="139"/>
    <n v="13.4"/>
    <n v="13.4"/>
  </r>
  <r>
    <x v="3"/>
    <d v="2021-09-11T00:00:00"/>
    <s v="Zone 4 - Horingbaai"/>
    <x v="49"/>
    <x v="45"/>
    <x v="36"/>
    <x v="1"/>
    <x v="2"/>
    <x v="0"/>
    <x v="3"/>
    <n v="119"/>
    <n v="7.9"/>
    <n v="7.9"/>
  </r>
  <r>
    <x v="3"/>
    <d v="2021-09-11T00:00:00"/>
    <s v="Zone 4 - Horingbaai"/>
    <x v="276"/>
    <x v="99"/>
    <x v="135"/>
    <x v="1"/>
    <x v="2"/>
    <x v="0"/>
    <x v="3"/>
    <n v="94"/>
    <n v="3.5"/>
    <n v="3.5"/>
  </r>
  <r>
    <x v="3"/>
    <d v="2021-09-11T00:00:00"/>
    <s v="Zone 4 - Horingbaai"/>
    <x v="340"/>
    <x v="255"/>
    <x v="207"/>
    <x v="1"/>
    <x v="2"/>
    <x v="0"/>
    <x v="0"/>
    <m/>
    <s v=""/>
    <s v=""/>
  </r>
  <r>
    <x v="3"/>
    <d v="2021-09-11T00:00:00"/>
    <s v="Zone 4 - Horingbaai"/>
    <x v="20"/>
    <x v="19"/>
    <x v="8"/>
    <x v="5"/>
    <x v="0"/>
    <x v="0"/>
    <x v="3"/>
    <n v="147"/>
    <n v="16.2"/>
    <n v="16.2"/>
  </r>
  <r>
    <x v="3"/>
    <d v="2021-09-11T00:00:00"/>
    <s v="Zone 4 - Horingbaai"/>
    <x v="20"/>
    <x v="19"/>
    <x v="8"/>
    <x v="5"/>
    <x v="0"/>
    <x v="0"/>
    <x v="3"/>
    <n v="138"/>
    <n v="13.1"/>
    <n v="13.1"/>
  </r>
  <r>
    <x v="3"/>
    <d v="2021-09-11T00:00:00"/>
    <s v="Zone 4 - Horingbaai"/>
    <x v="20"/>
    <x v="19"/>
    <x v="8"/>
    <x v="5"/>
    <x v="0"/>
    <x v="0"/>
    <x v="3"/>
    <n v="137"/>
    <n v="12.8"/>
    <n v="12.8"/>
  </r>
  <r>
    <x v="3"/>
    <d v="2021-09-11T00:00:00"/>
    <s v="Zone 4 - Horingbaai"/>
    <x v="20"/>
    <x v="19"/>
    <x v="8"/>
    <x v="5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1"/>
    <x v="5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49"/>
    <x v="200"/>
    <x v="1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7"/>
    <x v="113"/>
    <x v="1"/>
    <x v="8"/>
    <x v="0"/>
    <x v="3"/>
    <n v="156"/>
    <n v="19.899999999999999"/>
    <n v="19.899999999999999"/>
  </r>
  <r>
    <x v="3"/>
    <d v="2021-09-11T00:00:00"/>
    <s v="Zone 4 - Horingbaai"/>
    <x v="169"/>
    <x v="147"/>
    <x v="113"/>
    <x v="1"/>
    <x v="8"/>
    <x v="0"/>
    <x v="3"/>
    <n v="128"/>
    <n v="10.1"/>
    <n v="10.1"/>
  </r>
  <r>
    <x v="3"/>
    <d v="2021-09-11T00:00:00"/>
    <s v="Zone 4 - Horingbaai"/>
    <x v="166"/>
    <x v="144"/>
    <x v="7"/>
    <x v="1"/>
    <x v="8"/>
    <x v="0"/>
    <x v="3"/>
    <n v="143"/>
    <n v="14.8"/>
    <n v="14.8"/>
  </r>
  <r>
    <x v="3"/>
    <d v="2021-09-11T00:00:00"/>
    <s v="Zone 4 - Horingbaai"/>
    <x v="166"/>
    <x v="144"/>
    <x v="7"/>
    <x v="1"/>
    <x v="8"/>
    <x v="0"/>
    <x v="3"/>
    <n v="157"/>
    <n v="20.399999999999999"/>
    <n v="20.399999999999999"/>
  </r>
  <r>
    <x v="3"/>
    <d v="2021-09-11T00:00:00"/>
    <s v="Zone 4 - Horingbaai"/>
    <x v="165"/>
    <x v="143"/>
    <x v="97"/>
    <x v="1"/>
    <x v="8"/>
    <x v="0"/>
    <x v="3"/>
    <n v="112"/>
    <n v="6.4"/>
    <n v="6.4"/>
  </r>
  <r>
    <x v="3"/>
    <d v="2021-09-11T00:00:00"/>
    <s v="Zone 4 - Horingbaai"/>
    <x v="165"/>
    <x v="143"/>
    <x v="97"/>
    <x v="1"/>
    <x v="8"/>
    <x v="0"/>
    <x v="3"/>
    <n v="154"/>
    <n v="19.100000000000001"/>
    <n v="19.100000000000001"/>
  </r>
  <r>
    <x v="3"/>
    <d v="2021-09-11T00:00:00"/>
    <s v="Zone 4 - Horingbaai"/>
    <x v="165"/>
    <x v="143"/>
    <x v="97"/>
    <x v="1"/>
    <x v="8"/>
    <x v="0"/>
    <x v="9"/>
    <n v="161"/>
    <n v="57.2"/>
    <n v="57.2"/>
  </r>
  <r>
    <x v="3"/>
    <d v="2021-09-11T00:00:00"/>
    <s v="Zone 4 - Horingbaai"/>
    <x v="167"/>
    <x v="145"/>
    <x v="111"/>
    <x v="1"/>
    <x v="8"/>
    <x v="0"/>
    <x v="0"/>
    <m/>
    <s v=""/>
    <s v=""/>
  </r>
  <r>
    <x v="3"/>
    <d v="2021-09-11T00:00:00"/>
    <s v="Zone 4 - Horingbaai"/>
    <x v="178"/>
    <x v="121"/>
    <x v="120"/>
    <x v="5"/>
    <x v="8"/>
    <x v="0"/>
    <x v="7"/>
    <n v="73"/>
    <n v="7.1"/>
    <n v="7.1"/>
  </r>
  <r>
    <x v="3"/>
    <d v="2021-09-11T00:00:00"/>
    <s v="Zone 4 - Horingbaai"/>
    <x v="178"/>
    <x v="121"/>
    <x v="120"/>
    <x v="5"/>
    <x v="8"/>
    <x v="0"/>
    <x v="9"/>
    <n v="163"/>
    <n v="59.5"/>
    <n v="59.5"/>
  </r>
  <r>
    <x v="3"/>
    <d v="2021-09-11T00:00:00"/>
    <s v="Zone 4 - Horingbaai"/>
    <x v="179"/>
    <x v="154"/>
    <x v="120"/>
    <x v="0"/>
    <x v="8"/>
    <x v="1"/>
    <x v="0"/>
    <n v="43"/>
    <n v="0.8"/>
    <n v="0.8"/>
  </r>
  <r>
    <x v="3"/>
    <d v="2021-09-11T00:00:00"/>
    <s v="Zone 4 - Horingbaai"/>
    <x v="176"/>
    <x v="153"/>
    <x v="118"/>
    <x v="1"/>
    <x v="8"/>
    <x v="0"/>
    <x v="0"/>
    <m/>
    <s v=""/>
    <s v=""/>
  </r>
  <r>
    <x v="3"/>
    <d v="2021-09-11T00:00:00"/>
    <s v="Zone 4 - Horingbaai"/>
    <x v="177"/>
    <x v="46"/>
    <x v="119"/>
    <x v="1"/>
    <x v="8"/>
    <x v="0"/>
    <x v="0"/>
    <m/>
    <s v=""/>
    <s v=""/>
  </r>
  <r>
    <x v="3"/>
    <d v="2021-09-11T00:00:00"/>
    <s v="Zone 4 - Horingbaai"/>
    <x v="175"/>
    <x v="152"/>
    <x v="118"/>
    <x v="8"/>
    <x v="8"/>
    <x v="1"/>
    <x v="0"/>
    <n v="53"/>
    <n v="1.5"/>
    <n v="1.5"/>
  </r>
  <r>
    <x v="3"/>
    <d v="2021-09-11T00:00:00"/>
    <s v="Zone 4 - Horingbaai"/>
    <x v="175"/>
    <x v="152"/>
    <x v="118"/>
    <x v="8"/>
    <x v="8"/>
    <x v="1"/>
    <x v="0"/>
    <n v="48"/>
    <n v="1.1000000000000001"/>
    <n v="1.1000000000000001"/>
  </r>
  <r>
    <x v="3"/>
    <d v="2021-09-11T00:00:00"/>
    <s v="Zone 4 - Horingbaai"/>
    <x v="171"/>
    <x v="149"/>
    <x v="115"/>
    <x v="1"/>
    <x v="8"/>
    <x v="0"/>
    <x v="3"/>
    <n v="142"/>
    <n v="14.4"/>
    <n v="14.4"/>
  </r>
  <r>
    <x v="3"/>
    <d v="2021-09-11T00:00:00"/>
    <s v="Zone 4 - Horingbaai"/>
    <x v="174"/>
    <x v="151"/>
    <x v="73"/>
    <x v="5"/>
    <x v="8"/>
    <x v="0"/>
    <x v="3"/>
    <n v="151"/>
    <n v="17.8"/>
    <n v="17.8"/>
  </r>
  <r>
    <x v="3"/>
    <d v="2021-09-11T00:00:00"/>
    <s v="Zone 4 - Horingbaai"/>
    <x v="174"/>
    <x v="151"/>
    <x v="73"/>
    <x v="5"/>
    <x v="8"/>
    <x v="0"/>
    <x v="3"/>
    <n v="155"/>
    <n v="19.5"/>
    <n v="19.5"/>
  </r>
  <r>
    <x v="3"/>
    <d v="2021-09-11T00:00:00"/>
    <s v="Zone 4 - Horingbaai"/>
    <x v="181"/>
    <x v="156"/>
    <x v="73"/>
    <x v="0"/>
    <x v="8"/>
    <x v="0"/>
    <x v="0"/>
    <m/>
    <s v=""/>
    <s v=""/>
  </r>
  <r>
    <x v="3"/>
    <d v="2021-09-11T00:00:00"/>
    <s v="Zone 4 - Horingbaai"/>
    <x v="168"/>
    <x v="146"/>
    <x v="112"/>
    <x v="5"/>
    <x v="8"/>
    <x v="3"/>
    <x v="0"/>
    <n v="51"/>
    <n v="1.8"/>
    <n v="1.8"/>
  </r>
  <r>
    <x v="3"/>
    <d v="2021-09-11T00:00:00"/>
    <s v="Zone 4 - Horingbaai"/>
    <x v="163"/>
    <x v="142"/>
    <x v="110"/>
    <x v="8"/>
    <x v="7"/>
    <x v="0"/>
    <x v="3"/>
    <n v="157"/>
    <n v="20.399999999999999"/>
    <n v="20.399999999999999"/>
  </r>
  <r>
    <x v="3"/>
    <d v="2021-09-11T00:00:00"/>
    <s v="Zone 4 - Horingbaai"/>
    <x v="162"/>
    <x v="141"/>
    <x v="110"/>
    <x v="10"/>
    <x v="7"/>
    <x v="0"/>
    <x v="7"/>
    <n v="92"/>
    <n v="14.4"/>
    <n v="14.4"/>
  </r>
  <r>
    <x v="3"/>
    <d v="2021-09-11T00:00:00"/>
    <s v="Zone 4 - Horingbaai"/>
    <x v="326"/>
    <x v="247"/>
    <x v="199"/>
    <x v="4"/>
    <x v="7"/>
    <x v="0"/>
    <x v="1"/>
    <n v="115"/>
    <n v="6"/>
    <n v="6"/>
  </r>
  <r>
    <x v="3"/>
    <d v="2021-09-11T00:00:00"/>
    <s v="Zone 4 - Horingbaai"/>
    <x v="326"/>
    <x v="247"/>
    <x v="199"/>
    <x v="4"/>
    <x v="7"/>
    <x v="0"/>
    <x v="1"/>
    <n v="102"/>
    <n v="4"/>
    <n v="4"/>
  </r>
  <r>
    <x v="3"/>
    <d v="2021-09-11T00:00:00"/>
    <s v="Zone 4 - Horingbaai"/>
    <x v="326"/>
    <x v="247"/>
    <x v="199"/>
    <x v="4"/>
    <x v="7"/>
    <x v="1"/>
    <x v="0"/>
    <n v="50"/>
    <n v="1.3"/>
    <n v="1.3"/>
  </r>
  <r>
    <x v="3"/>
    <d v="2021-09-11T00:00:00"/>
    <s v="Zone 4 - Horingbaai"/>
    <x v="160"/>
    <x v="139"/>
    <x v="108"/>
    <x v="2"/>
    <x v="7"/>
    <x v="0"/>
    <x v="3"/>
    <n v="151"/>
    <n v="17.8"/>
    <n v="17.8"/>
  </r>
  <r>
    <x v="3"/>
    <d v="2021-09-11T00:00:00"/>
    <s v="Zone 4 - Horingbaai"/>
    <x v="160"/>
    <x v="139"/>
    <x v="108"/>
    <x v="2"/>
    <x v="7"/>
    <x v="1"/>
    <x v="0"/>
    <n v="101"/>
    <n v="10.9"/>
    <n v="10.9"/>
  </r>
  <r>
    <x v="3"/>
    <d v="2021-09-11T00:00:00"/>
    <s v="Zone 4 - Horingbaai"/>
    <x v="160"/>
    <x v="139"/>
    <x v="108"/>
    <x v="2"/>
    <x v="7"/>
    <x v="1"/>
    <x v="0"/>
    <n v="91"/>
    <n v="7.9"/>
    <n v="7.9"/>
  </r>
  <r>
    <x v="3"/>
    <d v="2021-09-11T00:00:00"/>
    <s v="Zone 4 - Horingbaai"/>
    <x v="148"/>
    <x v="9"/>
    <x v="99"/>
    <x v="1"/>
    <x v="7"/>
    <x v="0"/>
    <x v="3"/>
    <n v="106"/>
    <n v="5.3"/>
    <n v="5.3"/>
  </r>
  <r>
    <x v="3"/>
    <d v="2021-09-11T00:00:00"/>
    <s v="Zone 4 - Horingbaai"/>
    <x v="161"/>
    <x v="140"/>
    <x v="109"/>
    <x v="5"/>
    <x v="7"/>
    <x v="0"/>
    <x v="3"/>
    <n v="133"/>
    <n v="11.5"/>
    <n v="11.5"/>
  </r>
  <r>
    <x v="3"/>
    <d v="2021-09-11T00:00:00"/>
    <s v="Zone 4 - Horingbaai"/>
    <x v="328"/>
    <x v="110"/>
    <x v="158"/>
    <x v="1"/>
    <x v="7"/>
    <x v="0"/>
    <x v="3"/>
    <n v="157"/>
    <n v="20.399999999999999"/>
    <n v="20.399999999999999"/>
  </r>
  <r>
    <x v="3"/>
    <d v="2021-09-11T00:00:00"/>
    <s v="Zone 4 - Horingbaai"/>
    <x v="144"/>
    <x v="46"/>
    <x v="95"/>
    <x v="1"/>
    <x v="7"/>
    <x v="0"/>
    <x v="3"/>
    <n v="85"/>
    <n v="2.5"/>
    <n v="2.5"/>
  </r>
  <r>
    <x v="3"/>
    <d v="2021-09-11T00:00:00"/>
    <s v="Zone 4 - Horingbaai"/>
    <x v="144"/>
    <x v="46"/>
    <x v="95"/>
    <x v="1"/>
    <x v="7"/>
    <x v="0"/>
    <x v="3"/>
    <n v="136"/>
    <n v="12.4"/>
    <n v="12.4"/>
  </r>
  <r>
    <x v="3"/>
    <d v="2021-09-11T00:00:00"/>
    <s v="Zone 4 - Horingbaai"/>
    <x v="151"/>
    <x v="132"/>
    <x v="102"/>
    <x v="5"/>
    <x v="7"/>
    <x v="0"/>
    <x v="3"/>
    <n v="162"/>
    <n v="22.7"/>
    <n v="22.7"/>
  </r>
  <r>
    <x v="3"/>
    <d v="2021-09-11T00:00:00"/>
    <s v="Zone 4 - Horingbaai"/>
    <x v="151"/>
    <x v="132"/>
    <x v="102"/>
    <x v="5"/>
    <x v="7"/>
    <x v="0"/>
    <x v="3"/>
    <n v="119"/>
    <n v="7.9"/>
    <n v="7.9"/>
  </r>
  <r>
    <x v="3"/>
    <d v="2021-09-11T00:00:00"/>
    <s v="Zone 4 - Horingbaai"/>
    <x v="151"/>
    <x v="132"/>
    <x v="102"/>
    <x v="5"/>
    <x v="7"/>
    <x v="0"/>
    <x v="3"/>
    <n v="118"/>
    <n v="7.6"/>
    <n v="7.6"/>
  </r>
  <r>
    <x v="3"/>
    <d v="2021-09-11T00:00:00"/>
    <s v="Zone 4 - Horingbaai"/>
    <x v="151"/>
    <x v="132"/>
    <x v="102"/>
    <x v="5"/>
    <x v="7"/>
    <x v="0"/>
    <x v="3"/>
    <n v="84"/>
    <n v="2.4"/>
    <n v="2.4"/>
  </r>
  <r>
    <x v="3"/>
    <d v="2021-09-11T00:00:00"/>
    <s v="Zone 4 - Horingbaai"/>
    <x v="145"/>
    <x v="127"/>
    <x v="96"/>
    <x v="1"/>
    <x v="7"/>
    <x v="0"/>
    <x v="3"/>
    <n v="97"/>
    <n v="3.9"/>
    <n v="3.9"/>
  </r>
  <r>
    <x v="3"/>
    <d v="2021-09-11T00:00:00"/>
    <s v="Zone 4 - Horingbaai"/>
    <x v="153"/>
    <x v="134"/>
    <x v="103"/>
    <x v="0"/>
    <x v="7"/>
    <x v="0"/>
    <x v="3"/>
    <n v="91"/>
    <n v="3.1"/>
    <n v="3.1"/>
  </r>
  <r>
    <x v="3"/>
    <d v="2021-09-11T00:00:00"/>
    <s v="Zone 4 - Horingbaai"/>
    <x v="153"/>
    <x v="134"/>
    <x v="103"/>
    <x v="0"/>
    <x v="7"/>
    <x v="0"/>
    <x v="3"/>
    <n v="98"/>
    <n v="4"/>
    <n v="4"/>
  </r>
  <r>
    <x v="3"/>
    <d v="2021-09-11T00:00:00"/>
    <s v="Zone 4 - Horingbaai"/>
    <x v="327"/>
    <x v="248"/>
    <x v="199"/>
    <x v="4"/>
    <x v="7"/>
    <x v="0"/>
    <x v="0"/>
    <m/>
    <s v=""/>
    <s v=""/>
  </r>
  <r>
    <x v="3"/>
    <d v="2021-09-11T00:00:00"/>
    <s v="Zone 4 - Horingbaai"/>
    <x v="159"/>
    <x v="78"/>
    <x v="107"/>
    <x v="5"/>
    <x v="7"/>
    <x v="0"/>
    <x v="0"/>
    <m/>
    <s v=""/>
    <s v=""/>
  </r>
  <r>
    <x v="3"/>
    <d v="2021-09-11T00:00:00"/>
    <s v="Zone 4 - Horingbaai"/>
    <x v="158"/>
    <x v="138"/>
    <x v="106"/>
    <x v="5"/>
    <x v="7"/>
    <x v="0"/>
    <x v="3"/>
    <n v="136"/>
    <n v="12.4"/>
    <n v="12.4"/>
  </r>
  <r>
    <x v="3"/>
    <d v="2021-09-11T00:00:00"/>
    <s v="Zone 4 - Horingbaai"/>
    <x v="158"/>
    <x v="138"/>
    <x v="106"/>
    <x v="5"/>
    <x v="7"/>
    <x v="0"/>
    <x v="3"/>
    <n v="125"/>
    <n v="9.3000000000000007"/>
    <n v="9.3000000000000007"/>
  </r>
  <r>
    <x v="3"/>
    <d v="2021-09-11T00:00:00"/>
    <s v="Zone 4 - Horingbaai"/>
    <x v="158"/>
    <x v="138"/>
    <x v="106"/>
    <x v="5"/>
    <x v="7"/>
    <x v="0"/>
    <x v="9"/>
    <n v="126"/>
    <n v="25.6"/>
    <n v="25.6"/>
  </r>
  <r>
    <x v="3"/>
    <d v="2021-09-11T00:00:00"/>
    <s v="Zone 4 - Horingbaai"/>
    <x v="157"/>
    <x v="9"/>
    <x v="105"/>
    <x v="5"/>
    <x v="7"/>
    <x v="0"/>
    <x v="3"/>
    <n v="144"/>
    <n v="15.1"/>
    <n v="15.1"/>
  </r>
  <r>
    <x v="3"/>
    <d v="2021-09-11T00:00:00"/>
    <s v="Zone 4 - Horingbaai"/>
    <x v="157"/>
    <x v="9"/>
    <x v="105"/>
    <x v="5"/>
    <x v="7"/>
    <x v="0"/>
    <x v="3"/>
    <n v="168"/>
    <n v="25.7"/>
    <n v="25.7"/>
  </r>
  <r>
    <x v="3"/>
    <d v="2021-09-11T00:00:00"/>
    <s v="Zone 4 - Horingbaai"/>
    <x v="157"/>
    <x v="9"/>
    <x v="105"/>
    <x v="5"/>
    <x v="7"/>
    <x v="0"/>
    <x v="3"/>
    <n v="160"/>
    <n v="21.7"/>
    <n v="21.7"/>
  </r>
  <r>
    <x v="3"/>
    <d v="2021-09-11T00:00:00"/>
    <s v="Zone 4 - Horingbaai"/>
    <x v="149"/>
    <x v="130"/>
    <x v="100"/>
    <x v="1"/>
    <x v="7"/>
    <x v="0"/>
    <x v="3"/>
    <n v="160"/>
    <n v="21.7"/>
    <n v="21.7"/>
  </r>
  <r>
    <x v="3"/>
    <d v="2021-09-11T00:00:00"/>
    <s v="Zone 4 - Horingbaai"/>
    <x v="146"/>
    <x v="128"/>
    <x v="97"/>
    <x v="5"/>
    <x v="7"/>
    <x v="0"/>
    <x v="6"/>
    <n v="145"/>
    <n v="41.1"/>
    <n v="41.1"/>
  </r>
  <r>
    <x v="3"/>
    <d v="2021-09-11T00:00:00"/>
    <s v="Zone 4 - Horingbaai"/>
    <x v="156"/>
    <x v="137"/>
    <x v="10"/>
    <x v="5"/>
    <x v="7"/>
    <x v="0"/>
    <x v="0"/>
    <m/>
    <s v=""/>
    <s v=""/>
  </r>
  <r>
    <x v="3"/>
    <d v="2021-09-11T00:00:00"/>
    <s v="Zone 4 - Horingbaai"/>
    <x v="64"/>
    <x v="57"/>
    <x v="44"/>
    <x v="0"/>
    <x v="4"/>
    <x v="1"/>
    <x v="0"/>
    <n v="51"/>
    <n v="1.4"/>
    <n v="1.4"/>
  </r>
  <r>
    <x v="3"/>
    <d v="2021-09-11T00:00:00"/>
    <s v="Zone 4 - Horingbaai"/>
    <x v="67"/>
    <x v="60"/>
    <x v="44"/>
    <x v="5"/>
    <x v="4"/>
    <x v="0"/>
    <x v="3"/>
    <n v="163"/>
    <n v="23.1"/>
    <n v="23.1"/>
  </r>
  <r>
    <x v="3"/>
    <d v="2021-09-11T00:00:00"/>
    <s v="Zone 4 - Horingbaai"/>
    <x v="67"/>
    <x v="60"/>
    <x v="44"/>
    <x v="5"/>
    <x v="4"/>
    <x v="0"/>
    <x v="6"/>
    <n v="191"/>
    <n v="97.5"/>
    <n v="97.5"/>
  </r>
  <r>
    <x v="3"/>
    <d v="2021-09-11T00:00:00"/>
    <s v="Zone 4 - Horingbaai"/>
    <x v="71"/>
    <x v="63"/>
    <x v="48"/>
    <x v="1"/>
    <x v="4"/>
    <x v="0"/>
    <x v="10"/>
    <n v="40"/>
    <n v="1"/>
    <n v="1"/>
  </r>
  <r>
    <x v="3"/>
    <d v="2021-09-11T00:00:00"/>
    <s v="Zone 4 - Horingbaai"/>
    <x v="56"/>
    <x v="51"/>
    <x v="41"/>
    <x v="2"/>
    <x v="4"/>
    <x v="1"/>
    <x v="0"/>
    <n v="48"/>
    <n v="1.1000000000000001"/>
    <n v="1.1000000000000001"/>
  </r>
  <r>
    <x v="3"/>
    <d v="2021-09-11T00:00:00"/>
    <s v="Zone 4 - Horingbaai"/>
    <x v="55"/>
    <x v="49"/>
    <x v="40"/>
    <x v="2"/>
    <x v="4"/>
    <x v="1"/>
    <x v="0"/>
    <n v="53"/>
    <n v="1.5"/>
    <n v="1.5"/>
  </r>
  <r>
    <x v="3"/>
    <d v="2021-09-11T00:00:00"/>
    <s v="Zone 4 - Horingbaai"/>
    <x v="57"/>
    <x v="52"/>
    <x v="40"/>
    <x v="8"/>
    <x v="4"/>
    <x v="0"/>
    <x v="0"/>
    <m/>
    <s v=""/>
    <s v=""/>
  </r>
  <r>
    <x v="3"/>
    <d v="2021-09-11T00:00:00"/>
    <s v="Zone 4 - Horingbaai"/>
    <x v="73"/>
    <x v="65"/>
    <x v="49"/>
    <x v="1"/>
    <x v="4"/>
    <x v="0"/>
    <x v="3"/>
    <n v="148"/>
    <n v="16.600000000000001"/>
    <n v="16.600000000000001"/>
  </r>
  <r>
    <x v="3"/>
    <d v="2021-09-11T00:00:00"/>
    <s v="Zone 4 - Horingbaai"/>
    <x v="63"/>
    <x v="56"/>
    <x v="43"/>
    <x v="8"/>
    <x v="4"/>
    <x v="1"/>
    <x v="0"/>
    <n v="43"/>
    <n v="0.8"/>
    <n v="0.8"/>
  </r>
  <r>
    <x v="3"/>
    <d v="2021-09-11T00:00:00"/>
    <s v="Zone 4 - Horingbaai"/>
    <x v="346"/>
    <x v="121"/>
    <x v="183"/>
    <x v="1"/>
    <x v="4"/>
    <x v="1"/>
    <x v="0"/>
    <n v="51"/>
    <n v="1.4"/>
    <n v="1.4"/>
  </r>
  <r>
    <x v="3"/>
    <d v="2021-09-11T00:00:00"/>
    <s v="Zone 4 - Horingbaai"/>
    <x v="347"/>
    <x v="36"/>
    <x v="41"/>
    <x v="1"/>
    <x v="4"/>
    <x v="0"/>
    <x v="0"/>
    <m/>
    <s v=""/>
    <s v=""/>
  </r>
  <r>
    <x v="3"/>
    <d v="2021-09-11T00:00:00"/>
    <s v="Zone 4 - Horingbaai"/>
    <x v="65"/>
    <x v="58"/>
    <x v="45"/>
    <x v="5"/>
    <x v="4"/>
    <x v="1"/>
    <x v="0"/>
    <n v="58"/>
    <n v="2"/>
    <n v="2"/>
  </r>
  <r>
    <x v="3"/>
    <d v="2021-09-11T00:00:00"/>
    <s v="Zone 4 - Horingbaai"/>
    <x v="58"/>
    <x v="53"/>
    <x v="41"/>
    <x v="4"/>
    <x v="4"/>
    <x v="1"/>
    <x v="0"/>
    <n v="50"/>
    <n v="1.3"/>
    <n v="1.3"/>
  </r>
  <r>
    <x v="3"/>
    <d v="2021-09-11T00:00:00"/>
    <s v="Zone 4 - Horingbaai"/>
    <x v="51"/>
    <x v="47"/>
    <x v="37"/>
    <x v="0"/>
    <x v="4"/>
    <x v="0"/>
    <x v="0"/>
    <m/>
    <s v=""/>
    <s v=""/>
  </r>
  <r>
    <x v="3"/>
    <d v="2021-09-11T00:00:00"/>
    <s v="Zone 4 - Horingbaai"/>
    <x v="272"/>
    <x v="213"/>
    <x v="173"/>
    <x v="5"/>
    <x v="4"/>
    <x v="0"/>
    <x v="0"/>
    <m/>
    <s v=""/>
    <s v=""/>
  </r>
  <r>
    <x v="3"/>
    <d v="2021-09-11T00:00:00"/>
    <s v="Zone 4 - Horingbaai"/>
    <x v="66"/>
    <x v="59"/>
    <x v="46"/>
    <x v="1"/>
    <x v="4"/>
    <x v="0"/>
    <x v="4"/>
    <n v="75"/>
    <n v="3.4"/>
    <n v="3.4"/>
  </r>
  <r>
    <x v="3"/>
    <d v="2021-09-11T00:00:00"/>
    <s v="Zone 4 - Horingbaai"/>
    <x v="66"/>
    <x v="59"/>
    <x v="46"/>
    <x v="1"/>
    <x v="4"/>
    <x v="0"/>
    <x v="4"/>
    <n v="65"/>
    <n v="2.2000000000000002"/>
    <n v="2.2000000000000002"/>
  </r>
  <r>
    <x v="3"/>
    <d v="2021-09-11T00:00:00"/>
    <s v="Zone 4 - Horingbaai"/>
    <x v="66"/>
    <x v="59"/>
    <x v="46"/>
    <x v="1"/>
    <x v="4"/>
    <x v="0"/>
    <x v="2"/>
    <n v="66"/>
    <n v="1"/>
    <n v="1"/>
  </r>
  <r>
    <x v="3"/>
    <d v="2021-09-11T00:00:00"/>
    <s v="Zone 4 - Horingbaai"/>
    <x v="342"/>
    <x v="256"/>
    <x v="97"/>
    <x v="1"/>
    <x v="4"/>
    <x v="0"/>
    <x v="0"/>
    <m/>
    <s v=""/>
    <s v=""/>
  </r>
  <r>
    <x v="3"/>
    <d v="2021-09-11T00:00:00"/>
    <s v="Zone 4 - Horingbaai"/>
    <x v="52"/>
    <x v="48"/>
    <x v="38"/>
    <x v="4"/>
    <x v="4"/>
    <x v="0"/>
    <x v="0"/>
    <m/>
    <s v=""/>
    <s v=""/>
  </r>
  <r>
    <x v="3"/>
    <d v="2021-09-11T00:00:00"/>
    <s v="Zone 4 - Horingbaai"/>
    <x v="53"/>
    <x v="49"/>
    <x v="39"/>
    <x v="1"/>
    <x v="4"/>
    <x v="0"/>
    <x v="1"/>
    <n v="140"/>
    <n v="12"/>
    <n v="12"/>
  </r>
  <r>
    <x v="3"/>
    <d v="2021-09-11T00:00:00"/>
    <s v="Zone 4 - Horingbaai"/>
    <x v="53"/>
    <x v="49"/>
    <x v="39"/>
    <x v="1"/>
    <x v="4"/>
    <x v="0"/>
    <x v="9"/>
    <n v="165"/>
    <n v="62"/>
    <n v="62"/>
  </r>
  <r>
    <x v="3"/>
    <d v="2021-09-11T00:00:00"/>
    <s v="Zone 4 - Horingbaai"/>
    <x v="70"/>
    <x v="62"/>
    <x v="44"/>
    <x v="4"/>
    <x v="4"/>
    <x v="1"/>
    <x v="0"/>
    <n v="50"/>
    <n v="1.3"/>
    <n v="1.3"/>
  </r>
  <r>
    <x v="3"/>
    <d v="2021-09-11T00:00:00"/>
    <s v="Zone 4 - Horingbaai"/>
    <x v="72"/>
    <x v="64"/>
    <x v="37"/>
    <x v="1"/>
    <x v="4"/>
    <x v="0"/>
    <x v="0"/>
    <m/>
    <s v=""/>
    <s v=""/>
  </r>
  <r>
    <x v="3"/>
    <d v="2021-09-11T00:00:00"/>
    <s v="Zone 4 - Horingbaai"/>
    <x v="69"/>
    <x v="61"/>
    <x v="47"/>
    <x v="1"/>
    <x v="4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4"/>
    <x v="0"/>
    <x v="0"/>
    <m/>
    <s v=""/>
    <s v=""/>
  </r>
  <r>
    <x v="3"/>
    <d v="2021-09-11T00:00:00"/>
    <s v="Zone 4 - Horingbaai"/>
    <x v="59"/>
    <x v="31"/>
    <x v="42"/>
    <x v="1"/>
    <x v="4"/>
    <x v="1"/>
    <x v="0"/>
    <n v="54"/>
    <n v="1.6"/>
    <n v="1.6"/>
  </r>
  <r>
    <x v="3"/>
    <d v="2021-09-11T00:00:00"/>
    <s v="Zone 4 - Horingbaai"/>
    <x v="59"/>
    <x v="31"/>
    <x v="42"/>
    <x v="1"/>
    <x v="4"/>
    <x v="1"/>
    <x v="0"/>
    <n v="47"/>
    <n v="1.1000000000000001"/>
    <n v="1.1000000000000001"/>
  </r>
  <r>
    <x v="3"/>
    <d v="2021-09-11T00:00:00"/>
    <s v="Zone 4 - Horingbaai"/>
    <x v="217"/>
    <x v="10"/>
    <x v="72"/>
    <x v="8"/>
    <x v="10"/>
    <x v="0"/>
    <x v="3"/>
    <n v="160"/>
    <n v="21.7"/>
    <n v="21.7"/>
  </r>
  <r>
    <x v="3"/>
    <d v="2021-09-11T00:00:00"/>
    <s v="Zone 4 - Horingbaai"/>
    <x v="217"/>
    <x v="10"/>
    <x v="72"/>
    <x v="8"/>
    <x v="10"/>
    <x v="0"/>
    <x v="3"/>
    <n v="156"/>
    <n v="19.899999999999999"/>
    <n v="19.899999999999999"/>
  </r>
  <r>
    <x v="3"/>
    <d v="2021-09-11T00:00:00"/>
    <s v="Zone 4 - Horingbaai"/>
    <x v="211"/>
    <x v="177"/>
    <x v="139"/>
    <x v="8"/>
    <x v="10"/>
    <x v="0"/>
    <x v="3"/>
    <n v="173"/>
    <n v="28.4"/>
    <n v="28.4"/>
  </r>
  <r>
    <x v="3"/>
    <d v="2021-09-11T00:00:00"/>
    <s v="Zone 4 - Horingbaai"/>
    <x v="211"/>
    <x v="177"/>
    <x v="139"/>
    <x v="8"/>
    <x v="10"/>
    <x v="0"/>
    <x v="1"/>
    <n v="127"/>
    <n v="8.5"/>
    <n v="8.5"/>
  </r>
  <r>
    <x v="3"/>
    <d v="2021-09-11T00:00:00"/>
    <s v="Zone 4 - Horingbaai"/>
    <x v="269"/>
    <x v="210"/>
    <x v="141"/>
    <x v="4"/>
    <x v="10"/>
    <x v="1"/>
    <x v="0"/>
    <n v="53"/>
    <n v="1.5"/>
    <n v="1.5"/>
  </r>
  <r>
    <x v="3"/>
    <d v="2021-09-11T00:00:00"/>
    <s v="Zone 4 - Horingbaai"/>
    <x v="269"/>
    <x v="210"/>
    <x v="141"/>
    <x v="4"/>
    <x v="10"/>
    <x v="4"/>
    <x v="0"/>
    <n v="33"/>
    <n v="0.7"/>
    <n v="0.7"/>
  </r>
  <r>
    <x v="3"/>
    <d v="2021-09-11T00:00:00"/>
    <s v="Zone 4 - Horingbaai"/>
    <x v="213"/>
    <x v="179"/>
    <x v="141"/>
    <x v="1"/>
    <x v="10"/>
    <x v="0"/>
    <x v="3"/>
    <n v="145"/>
    <n v="15.5"/>
    <n v="15.5"/>
  </r>
  <r>
    <x v="3"/>
    <d v="2021-09-11T00:00:00"/>
    <s v="Zone 4 - Horingbaai"/>
    <x v="214"/>
    <x v="9"/>
    <x v="142"/>
    <x v="1"/>
    <x v="10"/>
    <x v="5"/>
    <x v="0"/>
    <n v="74"/>
    <n v="8.4"/>
    <n v="8.4"/>
  </r>
  <r>
    <x v="3"/>
    <d v="2021-09-11T00:00:00"/>
    <s v="Zone 4 - Horingbaai"/>
    <x v="214"/>
    <x v="9"/>
    <x v="142"/>
    <x v="1"/>
    <x v="10"/>
    <x v="1"/>
    <x v="0"/>
    <n v="53"/>
    <n v="1.5"/>
    <n v="1.5"/>
  </r>
  <r>
    <x v="3"/>
    <d v="2021-09-11T00:00:00"/>
    <s v="Zone 4 - Horingbaai"/>
    <x v="216"/>
    <x v="181"/>
    <x v="144"/>
    <x v="1"/>
    <x v="10"/>
    <x v="0"/>
    <x v="3"/>
    <n v="131"/>
    <n v="10.9"/>
    <n v="10.9"/>
  </r>
  <r>
    <x v="3"/>
    <d v="2021-09-11T00:00:00"/>
    <s v="Zone 4 - Horingbaai"/>
    <x v="216"/>
    <x v="181"/>
    <x v="144"/>
    <x v="1"/>
    <x v="10"/>
    <x v="0"/>
    <x v="3"/>
    <n v="115"/>
    <n v="7"/>
    <n v="7"/>
  </r>
  <r>
    <x v="3"/>
    <d v="2021-09-11T00:00:00"/>
    <s v="Zone 4 - Horingbaai"/>
    <x v="216"/>
    <x v="181"/>
    <x v="144"/>
    <x v="1"/>
    <x v="10"/>
    <x v="0"/>
    <x v="3"/>
    <n v="102"/>
    <n v="4.5999999999999996"/>
    <n v="4.5999999999999996"/>
  </r>
  <r>
    <x v="3"/>
    <d v="2021-09-11T00:00:00"/>
    <s v="Zone 4 - Horingbaai"/>
    <x v="216"/>
    <x v="181"/>
    <x v="144"/>
    <x v="1"/>
    <x v="10"/>
    <x v="1"/>
    <x v="0"/>
    <n v="58"/>
    <n v="2"/>
    <n v="2"/>
  </r>
  <r>
    <x v="3"/>
    <d v="2021-09-11T00:00:00"/>
    <s v="Zone 4 - Horingbaai"/>
    <x v="219"/>
    <x v="183"/>
    <x v="144"/>
    <x v="4"/>
    <x v="10"/>
    <x v="0"/>
    <x v="3"/>
    <n v="95"/>
    <n v="3.6"/>
    <n v="3.6"/>
  </r>
  <r>
    <x v="3"/>
    <d v="2021-09-11T00:00:00"/>
    <s v="Zone 4 - Horingbaai"/>
    <x v="219"/>
    <x v="183"/>
    <x v="144"/>
    <x v="4"/>
    <x v="10"/>
    <x v="0"/>
    <x v="3"/>
    <n v="80"/>
    <n v="2"/>
    <n v="2"/>
  </r>
  <r>
    <x v="3"/>
    <d v="2021-09-11T00:00:00"/>
    <s v="Zone 4 - Horingbaai"/>
    <x v="268"/>
    <x v="10"/>
    <x v="172"/>
    <x v="1"/>
    <x v="10"/>
    <x v="0"/>
    <x v="0"/>
    <m/>
    <s v=""/>
    <s v=""/>
  </r>
  <r>
    <x v="3"/>
    <d v="2021-09-11T00:00:00"/>
    <s v="Zone 4 - Horingbaai"/>
    <x v="338"/>
    <x v="253"/>
    <x v="206"/>
    <x v="2"/>
    <x v="10"/>
    <x v="0"/>
    <x v="3"/>
    <n v="151"/>
    <n v="17.8"/>
    <n v="17.8"/>
  </r>
  <r>
    <x v="3"/>
    <d v="2021-09-11T00:00:00"/>
    <s v="Zone 4 - Horingbaai"/>
    <x v="215"/>
    <x v="180"/>
    <x v="143"/>
    <x v="2"/>
    <x v="10"/>
    <x v="0"/>
    <x v="3"/>
    <n v="150"/>
    <n v="17.399999999999999"/>
    <n v="17.399999999999999"/>
  </r>
  <r>
    <x v="3"/>
    <d v="2021-09-11T00:00:00"/>
    <s v="Zone 4 - Horingbaai"/>
    <x v="210"/>
    <x v="9"/>
    <x v="50"/>
    <x v="1"/>
    <x v="10"/>
    <x v="0"/>
    <x v="3"/>
    <n v="117"/>
    <n v="7.4"/>
    <n v="7.4"/>
  </r>
  <r>
    <x v="3"/>
    <d v="2021-09-11T00:00:00"/>
    <s v="Zone 4 - Horingbaai"/>
    <x v="348"/>
    <x v="259"/>
    <x v="59"/>
    <x v="5"/>
    <x v="10"/>
    <x v="0"/>
    <x v="0"/>
    <m/>
    <s v=""/>
    <s v=""/>
  </r>
  <r>
    <x v="3"/>
    <d v="2021-09-11T00:00:00"/>
    <s v="Zone 4 - Horingbaai"/>
    <x v="267"/>
    <x v="209"/>
    <x v="171"/>
    <x v="2"/>
    <x v="10"/>
    <x v="1"/>
    <x v="0"/>
    <n v="52"/>
    <n v="1.4"/>
    <n v="1.4"/>
  </r>
  <r>
    <x v="3"/>
    <d v="2021-09-11T00:00:00"/>
    <s v="Zone 4 - Horingbaai"/>
    <x v="339"/>
    <x v="254"/>
    <x v="171"/>
    <x v="3"/>
    <x v="10"/>
    <x v="1"/>
    <x v="0"/>
    <n v="49"/>
    <n v="1.2"/>
    <n v="1.2"/>
  </r>
  <r>
    <x v="3"/>
    <d v="2021-09-11T00:00:00"/>
    <s v="Zone 4 - Horingbaai"/>
    <x v="108"/>
    <x v="97"/>
    <x v="65"/>
    <x v="2"/>
    <x v="6"/>
    <x v="0"/>
    <x v="3"/>
    <n v="150"/>
    <n v="17.399999999999999"/>
    <n v="17.399999999999999"/>
  </r>
  <r>
    <x v="3"/>
    <d v="2021-09-11T00:00:00"/>
    <s v="Zone 4 - Horingbaai"/>
    <x v="103"/>
    <x v="92"/>
    <x v="70"/>
    <x v="5"/>
    <x v="6"/>
    <x v="0"/>
    <x v="3"/>
    <n v="150"/>
    <n v="17.399999999999999"/>
    <n v="17.399999999999999"/>
  </r>
  <r>
    <x v="3"/>
    <d v="2021-09-11T00:00:00"/>
    <s v="Zone 4 - Horingbaai"/>
    <x v="114"/>
    <x v="102"/>
    <x v="63"/>
    <x v="5"/>
    <x v="6"/>
    <x v="0"/>
    <x v="0"/>
    <m/>
    <s v=""/>
    <s v=""/>
  </r>
  <r>
    <x v="3"/>
    <d v="2021-09-11T00:00:00"/>
    <s v="Zone 4 - Horingbaai"/>
    <x v="93"/>
    <x v="84"/>
    <x v="63"/>
    <x v="0"/>
    <x v="6"/>
    <x v="0"/>
    <x v="0"/>
    <m/>
    <s v=""/>
    <s v=""/>
  </r>
  <r>
    <x v="3"/>
    <d v="2021-09-11T00:00:00"/>
    <s v="Zone 4 - Horingbaai"/>
    <x v="303"/>
    <x v="27"/>
    <x v="30"/>
    <x v="5"/>
    <x v="6"/>
    <x v="0"/>
    <x v="0"/>
    <m/>
    <s v=""/>
    <s v=""/>
  </r>
  <r>
    <x v="3"/>
    <d v="2021-09-11T00:00:00"/>
    <s v="Zone 4 - Horingbaai"/>
    <x v="106"/>
    <x v="95"/>
    <x v="71"/>
    <x v="9"/>
    <x v="6"/>
    <x v="0"/>
    <x v="0"/>
    <m/>
    <s v=""/>
    <s v=""/>
  </r>
  <r>
    <x v="3"/>
    <d v="2021-09-11T00:00:00"/>
    <s v="Zone 4 - Horingbaai"/>
    <x v="104"/>
    <x v="93"/>
    <x v="53"/>
    <x v="5"/>
    <x v="6"/>
    <x v="1"/>
    <x v="0"/>
    <n v="54"/>
    <n v="1.6"/>
    <n v="1.6"/>
  </r>
  <r>
    <x v="3"/>
    <d v="2021-09-11T00:00:00"/>
    <s v="Zone 4 - Horingbaai"/>
    <x v="104"/>
    <x v="93"/>
    <x v="53"/>
    <x v="5"/>
    <x v="6"/>
    <x v="0"/>
    <x v="3"/>
    <n v="161"/>
    <n v="22.2"/>
    <n v="22.2"/>
  </r>
  <r>
    <x v="3"/>
    <d v="2021-09-11T00:00:00"/>
    <s v="Zone 4 - Horingbaai"/>
    <x v="115"/>
    <x v="103"/>
    <x v="75"/>
    <x v="1"/>
    <x v="6"/>
    <x v="0"/>
    <x v="3"/>
    <n v="153"/>
    <n v="18.600000000000001"/>
    <n v="18.600000000000001"/>
  </r>
  <r>
    <x v="3"/>
    <d v="2021-09-11T00:00:00"/>
    <s v="Zone 4 - Horingbaai"/>
    <x v="113"/>
    <x v="101"/>
    <x v="63"/>
    <x v="5"/>
    <x v="6"/>
    <x v="0"/>
    <x v="3"/>
    <n v="145"/>
    <n v="15.5"/>
    <n v="15.5"/>
  </r>
  <r>
    <x v="3"/>
    <d v="2021-09-11T00:00:00"/>
    <s v="Zone 4 - Horingbaai"/>
    <x v="100"/>
    <x v="89"/>
    <x v="10"/>
    <x v="0"/>
    <x v="6"/>
    <x v="0"/>
    <x v="3"/>
    <n v="120"/>
    <n v="8.1"/>
    <n v="8.1"/>
  </r>
  <r>
    <x v="3"/>
    <d v="2021-09-11T00:00:00"/>
    <s v="Zone 4 - Horingbaai"/>
    <x v="117"/>
    <x v="105"/>
    <x v="67"/>
    <x v="1"/>
    <x v="6"/>
    <x v="0"/>
    <x v="3"/>
    <n v="142"/>
    <n v="14.4"/>
    <n v="14.4"/>
  </r>
  <r>
    <x v="3"/>
    <d v="2021-09-11T00:00:00"/>
    <s v="Zone 4 - Horingbaai"/>
    <x v="97"/>
    <x v="26"/>
    <x v="67"/>
    <x v="9"/>
    <x v="6"/>
    <x v="0"/>
    <x v="0"/>
    <m/>
    <s v=""/>
    <s v=""/>
  </r>
  <r>
    <x v="3"/>
    <d v="2021-09-11T00:00:00"/>
    <s v="Zone 4 - Horingbaai"/>
    <x v="105"/>
    <x v="94"/>
    <x v="71"/>
    <x v="5"/>
    <x v="6"/>
    <x v="0"/>
    <x v="3"/>
    <n v="153"/>
    <n v="18.600000000000001"/>
    <n v="18.600000000000001"/>
  </r>
  <r>
    <x v="3"/>
    <d v="2021-09-11T00:00:00"/>
    <s v="Zone 4 - Horingbaai"/>
    <x v="112"/>
    <x v="100"/>
    <x v="74"/>
    <x v="8"/>
    <x v="6"/>
    <x v="0"/>
    <x v="3"/>
    <n v="99"/>
    <n v="4.2"/>
    <n v="4.2"/>
  </r>
  <r>
    <x v="3"/>
    <d v="2021-09-11T00:00:00"/>
    <s v="Zone 4 - Horingbaai"/>
    <x v="98"/>
    <x v="87"/>
    <x v="35"/>
    <x v="5"/>
    <x v="6"/>
    <x v="0"/>
    <x v="3"/>
    <n v="150"/>
    <n v="17.399999999999999"/>
    <n v="17.399999999999999"/>
  </r>
  <r>
    <x v="3"/>
    <d v="2021-09-11T00:00:00"/>
    <s v="Zone 4 - Horingbaai"/>
    <x v="98"/>
    <x v="87"/>
    <x v="35"/>
    <x v="5"/>
    <x v="6"/>
    <x v="0"/>
    <x v="3"/>
    <n v="142"/>
    <n v="14.4"/>
    <n v="14.4"/>
  </r>
  <r>
    <x v="3"/>
    <d v="2021-09-11T00:00:00"/>
    <s v="Zone 4 - Horingbaai"/>
    <x v="98"/>
    <x v="87"/>
    <x v="35"/>
    <x v="5"/>
    <x v="6"/>
    <x v="0"/>
    <x v="9"/>
    <n v="139"/>
    <n v="35.299999999999997"/>
    <n v="35.299999999999997"/>
  </r>
  <r>
    <x v="3"/>
    <d v="2021-09-11T00:00:00"/>
    <s v="Zone 4 - Horingbaai"/>
    <x v="110"/>
    <x v="70"/>
    <x v="73"/>
    <x v="1"/>
    <x v="6"/>
    <x v="0"/>
    <x v="3"/>
    <n v="103"/>
    <n v="4.8"/>
    <n v="4.8"/>
  </r>
  <r>
    <x v="3"/>
    <d v="2021-09-11T00:00:00"/>
    <s v="Zone 4 - Horingbaai"/>
    <x v="110"/>
    <x v="70"/>
    <x v="73"/>
    <x v="1"/>
    <x v="6"/>
    <x v="0"/>
    <x v="3"/>
    <n v="150"/>
    <n v="17.399999999999999"/>
    <n v="17.399999999999999"/>
  </r>
  <r>
    <x v="3"/>
    <d v="2021-09-11T00:00:00"/>
    <s v="Zone 4 - Horingbaai"/>
    <x v="110"/>
    <x v="70"/>
    <x v="73"/>
    <x v="1"/>
    <x v="6"/>
    <x v="1"/>
    <x v="0"/>
    <n v="74"/>
    <n v="4.2"/>
    <n v="4.2"/>
  </r>
  <r>
    <x v="3"/>
    <d v="2021-09-11T00:00:00"/>
    <s v="Zone 4 - Horingbaai"/>
    <x v="349"/>
    <x v="260"/>
    <x v="210"/>
    <x v="8"/>
    <x v="6"/>
    <x v="0"/>
    <x v="3"/>
    <n v="146"/>
    <n v="15.9"/>
    <n v="15.9"/>
  </r>
  <r>
    <x v="3"/>
    <d v="2021-09-11T00:00:00"/>
    <s v="Zone 4 - Horingbaai"/>
    <x v="349"/>
    <x v="260"/>
    <x v="210"/>
    <x v="8"/>
    <x v="6"/>
    <x v="0"/>
    <x v="3"/>
    <n v="164"/>
    <n v="23.6"/>
    <n v="23.6"/>
  </r>
  <r>
    <x v="3"/>
    <d v="2021-09-11T00:00:00"/>
    <s v="Zone 4 - Horingbaai"/>
    <x v="349"/>
    <x v="260"/>
    <x v="210"/>
    <x v="8"/>
    <x v="6"/>
    <x v="0"/>
    <x v="3"/>
    <n v="163"/>
    <n v="23.1"/>
    <n v="23.1"/>
  </r>
  <r>
    <x v="3"/>
    <d v="2021-09-11T00:00:00"/>
    <s v="Zone 4 - Horingbaai"/>
    <x v="116"/>
    <x v="104"/>
    <x v="76"/>
    <x v="8"/>
    <x v="6"/>
    <x v="0"/>
    <x v="9"/>
    <n v="167"/>
    <n v="64.5"/>
    <n v="64.5"/>
  </r>
  <r>
    <x v="3"/>
    <d v="2021-09-11T00:00:00"/>
    <s v="Zone 4 - Horingbaai"/>
    <x v="304"/>
    <x v="99"/>
    <x v="10"/>
    <x v="7"/>
    <x v="6"/>
    <x v="0"/>
    <x v="3"/>
    <n v="151"/>
    <n v="17.8"/>
    <n v="17.8"/>
  </r>
  <r>
    <x v="3"/>
    <d v="2021-09-11T00:00:00"/>
    <s v="Zone 4 - Horingbaai"/>
    <x v="304"/>
    <x v="99"/>
    <x v="10"/>
    <x v="7"/>
    <x v="6"/>
    <x v="0"/>
    <x v="9"/>
    <n v="137"/>
    <n v="33.700000000000003"/>
    <n v="33.700000000000003"/>
  </r>
  <r>
    <x v="3"/>
    <d v="2021-09-11T00:00:00"/>
    <s v="Zone 4 - Horingbaai"/>
    <x v="305"/>
    <x v="235"/>
    <x v="185"/>
    <x v="1"/>
    <x v="6"/>
    <x v="0"/>
    <x v="9"/>
    <n v="167"/>
    <n v="64.5"/>
    <n v="64.5"/>
  </r>
  <r>
    <x v="3"/>
    <d v="2021-09-11T00:00:00"/>
    <s v="Zone 4 - Horingbaai"/>
    <x v="309"/>
    <x v="238"/>
    <x v="97"/>
    <x v="1"/>
    <x v="13"/>
    <x v="0"/>
    <x v="0"/>
    <m/>
    <s v=""/>
    <s v=""/>
  </r>
  <r>
    <x v="3"/>
    <d v="2021-09-11T00:00:00"/>
    <s v="Zone 4 - Horingbaai"/>
    <x v="250"/>
    <x v="200"/>
    <x v="159"/>
    <x v="1"/>
    <x v="13"/>
    <x v="0"/>
    <x v="0"/>
    <m/>
    <s v=""/>
    <s v=""/>
  </r>
  <r>
    <x v="3"/>
    <d v="2021-09-11T00:00:00"/>
    <s v="Zone 4 - Horingbaai"/>
    <x v="255"/>
    <x v="203"/>
    <x v="164"/>
    <x v="1"/>
    <x v="13"/>
    <x v="0"/>
    <x v="0"/>
    <m/>
    <s v=""/>
    <s v=""/>
  </r>
  <r>
    <x v="3"/>
    <d v="2021-09-11T00:00:00"/>
    <s v="Zone 4 - Horingbaai"/>
    <x v="256"/>
    <x v="138"/>
    <x v="165"/>
    <x v="1"/>
    <x v="13"/>
    <x v="0"/>
    <x v="0"/>
    <m/>
    <s v=""/>
    <s v=""/>
  </r>
  <r>
    <x v="3"/>
    <d v="2021-09-11T00:00:00"/>
    <s v="Zone 4 - Horingbaai"/>
    <x v="251"/>
    <x v="111"/>
    <x v="160"/>
    <x v="7"/>
    <x v="13"/>
    <x v="0"/>
    <x v="3"/>
    <n v="139"/>
    <n v="13.4"/>
    <n v="13.4"/>
  </r>
  <r>
    <x v="3"/>
    <d v="2021-09-11T00:00:00"/>
    <s v="Zone 4 - Horingbaai"/>
    <x v="251"/>
    <x v="111"/>
    <x v="160"/>
    <x v="7"/>
    <x v="13"/>
    <x v="0"/>
    <x v="3"/>
    <n v="114"/>
    <n v="6.8"/>
    <n v="6.8"/>
  </r>
  <r>
    <x v="3"/>
    <d v="2021-09-11T00:00:00"/>
    <s v="Zone 4 - Horingbaai"/>
    <x v="308"/>
    <x v="237"/>
    <x v="186"/>
    <x v="3"/>
    <x v="13"/>
    <x v="0"/>
    <x v="3"/>
    <n v="147"/>
    <n v="16.2"/>
    <n v="16.2"/>
  </r>
  <r>
    <x v="3"/>
    <d v="2021-09-11T00:00:00"/>
    <s v="Zone 4 - Horingbaai"/>
    <x v="261"/>
    <x v="10"/>
    <x v="167"/>
    <x v="1"/>
    <x v="13"/>
    <x v="0"/>
    <x v="3"/>
    <n v="146"/>
    <n v="15.9"/>
    <n v="15.9"/>
  </r>
  <r>
    <x v="3"/>
    <d v="2021-09-11T00:00:00"/>
    <s v="Zone 4 - Horingbaai"/>
    <x v="257"/>
    <x v="194"/>
    <x v="139"/>
    <x v="5"/>
    <x v="13"/>
    <x v="0"/>
    <x v="3"/>
    <n v="134"/>
    <n v="11.8"/>
    <n v="11.8"/>
  </r>
  <r>
    <x v="3"/>
    <d v="2021-09-11T00:00:00"/>
    <s v="Zone 4 - Horingbaai"/>
    <x v="257"/>
    <x v="194"/>
    <x v="139"/>
    <x v="5"/>
    <x v="13"/>
    <x v="0"/>
    <x v="3"/>
    <n v="123"/>
    <n v="8.8000000000000007"/>
    <n v="8.8000000000000007"/>
  </r>
  <r>
    <x v="3"/>
    <d v="2021-09-11T00:00:00"/>
    <s v="Zone 4 - Horingbaai"/>
    <x v="257"/>
    <x v="194"/>
    <x v="139"/>
    <x v="5"/>
    <x v="13"/>
    <x v="0"/>
    <x v="3"/>
    <n v="142"/>
    <n v="14.4"/>
    <n v="14.4"/>
  </r>
  <r>
    <x v="3"/>
    <d v="2021-09-11T00:00:00"/>
    <s v="Zone 4 - Horingbaai"/>
    <x v="257"/>
    <x v="194"/>
    <x v="139"/>
    <x v="5"/>
    <x v="13"/>
    <x v="0"/>
    <x v="3"/>
    <n v="119"/>
    <n v="7.9"/>
    <n v="7.9"/>
  </r>
  <r>
    <x v="3"/>
    <d v="2021-09-11T00:00:00"/>
    <s v="Zone 4 - Horingbaai"/>
    <x v="307"/>
    <x v="9"/>
    <x v="166"/>
    <x v="1"/>
    <x v="13"/>
    <x v="0"/>
    <x v="3"/>
    <n v="119"/>
    <n v="7.9"/>
    <n v="7.9"/>
  </r>
  <r>
    <x v="3"/>
    <d v="2021-09-11T00:00:00"/>
    <s v="Zone 4 - Horingbaai"/>
    <x v="307"/>
    <x v="9"/>
    <x v="166"/>
    <x v="1"/>
    <x v="13"/>
    <x v="1"/>
    <x v="0"/>
    <n v="61"/>
    <n v="2.2999999999999998"/>
    <n v="2.2999999999999998"/>
  </r>
  <r>
    <x v="3"/>
    <d v="2021-09-11T00:00:00"/>
    <s v="Zone 4 - Horingbaai"/>
    <x v="22"/>
    <x v="21"/>
    <x v="14"/>
    <x v="9"/>
    <x v="1"/>
    <x v="0"/>
    <x v="3"/>
    <n v="128"/>
    <n v="10.1"/>
    <n v="10.1"/>
  </r>
  <r>
    <x v="3"/>
    <d v="2021-09-11T00:00:00"/>
    <s v="Zone 4 - Horingbaai"/>
    <x v="30"/>
    <x v="27"/>
    <x v="20"/>
    <x v="5"/>
    <x v="1"/>
    <x v="0"/>
    <x v="3"/>
    <n v="156"/>
    <n v="19.899999999999999"/>
    <n v="19.899999999999999"/>
  </r>
  <r>
    <x v="3"/>
    <d v="2021-09-11T00:00:00"/>
    <s v="Zone 4 - Horingbaai"/>
    <x v="30"/>
    <x v="27"/>
    <x v="20"/>
    <x v="5"/>
    <x v="1"/>
    <x v="0"/>
    <x v="3"/>
    <n v="152"/>
    <n v="18.2"/>
    <n v="18.2"/>
  </r>
  <r>
    <x v="3"/>
    <d v="2021-09-11T00:00:00"/>
    <s v="Zone 4 - Horingbaai"/>
    <x v="30"/>
    <x v="27"/>
    <x v="20"/>
    <x v="5"/>
    <x v="1"/>
    <x v="0"/>
    <x v="3"/>
    <n v="126"/>
    <n v="9.6"/>
    <n v="9.6"/>
  </r>
  <r>
    <x v="3"/>
    <d v="2021-09-11T00:00:00"/>
    <s v="Zone 4 - Horingbaai"/>
    <x v="30"/>
    <x v="27"/>
    <x v="20"/>
    <x v="5"/>
    <x v="1"/>
    <x v="0"/>
    <x v="3"/>
    <n v="138"/>
    <n v="13.1"/>
    <n v="13.1"/>
  </r>
  <r>
    <x v="3"/>
    <d v="2021-09-11T00:00:00"/>
    <s v="Zone 4 - Horingbaai"/>
    <x v="279"/>
    <x v="121"/>
    <x v="15"/>
    <x v="5"/>
    <x v="1"/>
    <x v="0"/>
    <x v="0"/>
    <m/>
    <s v=""/>
    <s v=""/>
  </r>
  <r>
    <x v="3"/>
    <d v="2021-09-11T00:00:00"/>
    <s v="Zone 4 - Horingbaai"/>
    <x v="23"/>
    <x v="22"/>
    <x v="15"/>
    <x v="9"/>
    <x v="1"/>
    <x v="0"/>
    <x v="0"/>
    <m/>
    <s v=""/>
    <s v=""/>
  </r>
  <r>
    <x v="3"/>
    <d v="2021-09-11T00:00:00"/>
    <s v="Zone 4 - Horingbaai"/>
    <x v="29"/>
    <x v="26"/>
    <x v="19"/>
    <x v="9"/>
    <x v="1"/>
    <x v="0"/>
    <x v="3"/>
    <n v="106"/>
    <n v="5.3"/>
    <n v="5.3"/>
  </r>
  <r>
    <x v="3"/>
    <d v="2021-09-11T00:00:00"/>
    <s v="Zone 4 - Horingbaai"/>
    <x v="34"/>
    <x v="31"/>
    <x v="19"/>
    <x v="7"/>
    <x v="1"/>
    <x v="0"/>
    <x v="3"/>
    <n v="152"/>
    <n v="18.2"/>
    <n v="18.2"/>
  </r>
  <r>
    <x v="3"/>
    <d v="2021-09-11T00:00:00"/>
    <s v="Zone 4 - Horingbaai"/>
    <x v="34"/>
    <x v="31"/>
    <x v="19"/>
    <x v="7"/>
    <x v="1"/>
    <x v="0"/>
    <x v="3"/>
    <n v="162"/>
    <n v="22.7"/>
    <n v="22.7"/>
  </r>
  <r>
    <x v="3"/>
    <d v="2021-09-11T00:00:00"/>
    <s v="Zone 4 - Horingbaai"/>
    <x v="34"/>
    <x v="31"/>
    <x v="19"/>
    <x v="7"/>
    <x v="1"/>
    <x v="0"/>
    <x v="3"/>
    <n v="147"/>
    <n v="16.2"/>
    <n v="16.2"/>
  </r>
  <r>
    <x v="3"/>
    <d v="2021-09-11T00:00:00"/>
    <s v="Zone 4 - Horingbaai"/>
    <x v="34"/>
    <x v="31"/>
    <x v="19"/>
    <x v="7"/>
    <x v="1"/>
    <x v="0"/>
    <x v="3"/>
    <n v="152"/>
    <n v="18.2"/>
    <n v="18.2"/>
  </r>
  <r>
    <x v="3"/>
    <d v="2021-09-11T00:00:00"/>
    <s v="Zone 4 - Horingbaai"/>
    <x v="27"/>
    <x v="24"/>
    <x v="18"/>
    <x v="1"/>
    <x v="1"/>
    <x v="0"/>
    <x v="3"/>
    <n v="116"/>
    <n v="7.2"/>
    <n v="7.2"/>
  </r>
  <r>
    <x v="3"/>
    <d v="2021-09-11T00:00:00"/>
    <s v="Zone 4 - Horingbaai"/>
    <x v="27"/>
    <x v="24"/>
    <x v="18"/>
    <x v="1"/>
    <x v="1"/>
    <x v="0"/>
    <x v="3"/>
    <n v="151"/>
    <n v="17.8"/>
    <n v="17.8"/>
  </r>
  <r>
    <x v="3"/>
    <d v="2021-09-11T00:00:00"/>
    <s v="Zone 4 - Horingbaai"/>
    <x v="27"/>
    <x v="24"/>
    <x v="18"/>
    <x v="1"/>
    <x v="1"/>
    <x v="0"/>
    <x v="3"/>
    <n v="167"/>
    <n v="25.2"/>
    <n v="25.2"/>
  </r>
  <r>
    <x v="3"/>
    <d v="2021-09-11T00:00:00"/>
    <s v="Zone 4 - Horingbaai"/>
    <x v="27"/>
    <x v="24"/>
    <x v="18"/>
    <x v="1"/>
    <x v="1"/>
    <x v="0"/>
    <x v="3"/>
    <n v="157"/>
    <n v="20.399999999999999"/>
    <n v="20.399999999999999"/>
  </r>
  <r>
    <x v="3"/>
    <d v="2021-09-11T00:00:00"/>
    <s v="Zone 4 - Horingbaai"/>
    <x v="27"/>
    <x v="24"/>
    <x v="18"/>
    <x v="1"/>
    <x v="1"/>
    <x v="0"/>
    <x v="3"/>
    <n v="162"/>
    <n v="22.7"/>
    <n v="22.7"/>
  </r>
  <r>
    <x v="3"/>
    <d v="2021-09-11T00:00:00"/>
    <s v="Zone 4 - Horingbaai"/>
    <x v="27"/>
    <x v="24"/>
    <x v="18"/>
    <x v="1"/>
    <x v="1"/>
    <x v="0"/>
    <x v="3"/>
    <n v="156"/>
    <n v="19.899999999999999"/>
    <n v="19.899999999999999"/>
  </r>
  <r>
    <x v="3"/>
    <d v="2021-09-11T00:00:00"/>
    <s v="Zone 4 - Horingbaai"/>
    <x v="27"/>
    <x v="24"/>
    <x v="18"/>
    <x v="1"/>
    <x v="1"/>
    <x v="1"/>
    <x v="0"/>
    <n v="51"/>
    <n v="1.4"/>
    <n v="1.4"/>
  </r>
  <r>
    <x v="3"/>
    <d v="2021-09-11T00:00:00"/>
    <s v="Zone 4 - Horingbaai"/>
    <x v="331"/>
    <x v="250"/>
    <x v="22"/>
    <x v="10"/>
    <x v="1"/>
    <x v="0"/>
    <x v="0"/>
    <m/>
    <s v=""/>
    <s v=""/>
  </r>
  <r>
    <x v="3"/>
    <d v="2021-09-11T00:00:00"/>
    <s v="Zone 4 - Horingbaai"/>
    <x v="33"/>
    <x v="30"/>
    <x v="22"/>
    <x v="8"/>
    <x v="1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1"/>
    <x v="0"/>
    <x v="4"/>
    <n v="84"/>
    <n v="4.7"/>
    <n v="4.7"/>
  </r>
  <r>
    <x v="3"/>
    <d v="2021-09-11T00:00:00"/>
    <s v="Zone 4 - Horingbaai"/>
    <x v="25"/>
    <x v="9"/>
    <x v="10"/>
    <x v="2"/>
    <x v="1"/>
    <x v="0"/>
    <x v="3"/>
    <n v="104"/>
    <n v="5"/>
    <n v="5"/>
  </r>
  <r>
    <x v="3"/>
    <d v="2021-09-11T00:00:00"/>
    <s v="Zone 4 - Horingbaai"/>
    <x v="25"/>
    <x v="9"/>
    <x v="10"/>
    <x v="2"/>
    <x v="1"/>
    <x v="0"/>
    <x v="1"/>
    <n v="86"/>
    <n v="2.2000000000000002"/>
    <n v="2.2000000000000002"/>
  </r>
  <r>
    <x v="3"/>
    <d v="2021-09-11T00:00:00"/>
    <s v="Zone 4 - Horingbaai"/>
    <x v="35"/>
    <x v="32"/>
    <x v="19"/>
    <x v="5"/>
    <x v="1"/>
    <x v="0"/>
    <x v="3"/>
    <n v="105"/>
    <n v="5.0999999999999996"/>
    <n v="5.0999999999999996"/>
  </r>
  <r>
    <x v="3"/>
    <d v="2021-09-11T00:00:00"/>
    <s v="Zone 4 - Horingbaai"/>
    <x v="35"/>
    <x v="32"/>
    <x v="19"/>
    <x v="5"/>
    <x v="1"/>
    <x v="0"/>
    <x v="3"/>
    <n v="104"/>
    <n v="5"/>
    <n v="5"/>
  </r>
  <r>
    <x v="3"/>
    <d v="2021-09-11T00:00:00"/>
    <s v="Zone 4 - Horingbaai"/>
    <x v="35"/>
    <x v="32"/>
    <x v="19"/>
    <x v="5"/>
    <x v="1"/>
    <x v="0"/>
    <x v="3"/>
    <n v="132"/>
    <n v="11.2"/>
    <n v="11.2"/>
  </r>
  <r>
    <x v="3"/>
    <d v="2021-09-11T00:00:00"/>
    <s v="Zone 4 - Horingbaai"/>
    <x v="28"/>
    <x v="25"/>
    <x v="18"/>
    <x v="2"/>
    <x v="1"/>
    <x v="0"/>
    <x v="3"/>
    <n v="146"/>
    <n v="15.9"/>
    <n v="15.9"/>
  </r>
  <r>
    <x v="3"/>
    <d v="2021-09-11T00:00:00"/>
    <s v="Zone 4 - Horingbaai"/>
    <x v="28"/>
    <x v="25"/>
    <x v="18"/>
    <x v="2"/>
    <x v="1"/>
    <x v="0"/>
    <x v="3"/>
    <n v="144"/>
    <n v="15.1"/>
    <n v="15.1"/>
  </r>
  <r>
    <x v="3"/>
    <d v="2021-09-11T00:00:00"/>
    <s v="Zone 4 - Horingbaai"/>
    <x v="28"/>
    <x v="25"/>
    <x v="18"/>
    <x v="2"/>
    <x v="1"/>
    <x v="0"/>
    <x v="3"/>
    <n v="126"/>
    <n v="9.6"/>
    <n v="9.6"/>
  </r>
  <r>
    <x v="3"/>
    <d v="2021-09-11T00:00:00"/>
    <s v="Zone 4 - Horingbaai"/>
    <x v="28"/>
    <x v="25"/>
    <x v="18"/>
    <x v="2"/>
    <x v="1"/>
    <x v="0"/>
    <x v="3"/>
    <n v="134"/>
    <n v="11.8"/>
    <n v="11.8"/>
  </r>
  <r>
    <x v="3"/>
    <d v="2021-09-11T00:00:00"/>
    <s v="Zone 4 - Horingbaai"/>
    <x v="28"/>
    <x v="25"/>
    <x v="18"/>
    <x v="2"/>
    <x v="1"/>
    <x v="0"/>
    <x v="9"/>
    <n v="125"/>
    <n v="24.9"/>
    <n v="24.9"/>
  </r>
  <r>
    <x v="3"/>
    <d v="2021-09-11T00:00:00"/>
    <s v="Zone 4 - Horingbaai"/>
    <x v="302"/>
    <x v="218"/>
    <x v="2"/>
    <x v="1"/>
    <x v="1"/>
    <x v="0"/>
    <x v="3"/>
    <n v="144"/>
    <n v="15.1"/>
    <n v="15.1"/>
  </r>
  <r>
    <x v="3"/>
    <d v="2021-09-11T00:00:00"/>
    <s v="Zone 4 - Horingbaai"/>
    <x v="24"/>
    <x v="9"/>
    <x v="16"/>
    <x v="2"/>
    <x v="1"/>
    <x v="0"/>
    <x v="0"/>
    <m/>
    <s v=""/>
    <s v=""/>
  </r>
  <r>
    <x v="3"/>
    <d v="2021-09-11T00:00:00"/>
    <s v="Zone 4 - Horingbaai"/>
    <x v="282"/>
    <x v="218"/>
    <x v="147"/>
    <x v="2"/>
    <x v="1"/>
    <x v="1"/>
    <x v="0"/>
    <n v="48"/>
    <n v="1.1000000000000001"/>
    <n v="1.1000000000000001"/>
  </r>
  <r>
    <x v="3"/>
    <d v="2021-09-11T00:00:00"/>
    <s v="Zone 4 - Horingbaai"/>
    <x v="281"/>
    <x v="217"/>
    <x v="147"/>
    <x v="3"/>
    <x v="1"/>
    <x v="1"/>
    <x v="0"/>
    <n v="50"/>
    <n v="1.3"/>
    <n v="1.3"/>
  </r>
  <r>
    <x v="3"/>
    <d v="2021-09-11T00:00:00"/>
    <s v="Zone 4 - Horingbaai"/>
    <x v="281"/>
    <x v="217"/>
    <x v="147"/>
    <x v="3"/>
    <x v="1"/>
    <x v="0"/>
    <x v="1"/>
    <n v="71"/>
    <n v="1.1000000000000001"/>
    <n v="1.1000000000000001"/>
  </r>
  <r>
    <x v="3"/>
    <d v="2021-09-11T00:00:00"/>
    <s v="Zone 4 - Horingbaai"/>
    <x v="281"/>
    <x v="217"/>
    <x v="147"/>
    <x v="3"/>
    <x v="1"/>
    <x v="1"/>
    <x v="0"/>
    <n v="44"/>
    <n v="0.9"/>
    <n v="0.9"/>
  </r>
  <r>
    <x v="3"/>
    <d v="2021-09-11T00:00:00"/>
    <s v="Zone 4 - Horingbaai"/>
    <x v="31"/>
    <x v="28"/>
    <x v="21"/>
    <x v="10"/>
    <x v="1"/>
    <x v="1"/>
    <x v="0"/>
    <n v="54"/>
    <n v="1.6"/>
    <n v="1.6"/>
  </r>
  <r>
    <x v="3"/>
    <d v="2021-09-11T00:00:00"/>
    <s v="Zone 4 - Horingbaai"/>
    <x v="32"/>
    <x v="29"/>
    <x v="21"/>
    <x v="2"/>
    <x v="1"/>
    <x v="0"/>
    <x v="0"/>
    <m/>
    <s v=""/>
    <s v=""/>
  </r>
  <r>
    <x v="3"/>
    <d v="2021-09-11T00:00:00"/>
    <s v="Zone 4 - Horingbaai"/>
    <x v="133"/>
    <x v="118"/>
    <x v="88"/>
    <x v="1"/>
    <x v="3"/>
    <x v="0"/>
    <x v="3"/>
    <n v="124"/>
    <n v="9.1"/>
    <n v="9.1"/>
  </r>
  <r>
    <x v="3"/>
    <d v="2021-09-11T00:00:00"/>
    <s v="Zone 4 - Horingbaai"/>
    <x v="134"/>
    <x v="119"/>
    <x v="89"/>
    <x v="7"/>
    <x v="3"/>
    <x v="0"/>
    <x v="3"/>
    <n v="139"/>
    <n v="13.4"/>
    <n v="13.4"/>
  </r>
  <r>
    <x v="3"/>
    <d v="2021-09-11T00:00:00"/>
    <s v="Zone 4 - Horingbaai"/>
    <x v="134"/>
    <x v="119"/>
    <x v="89"/>
    <x v="7"/>
    <x v="3"/>
    <x v="0"/>
    <x v="3"/>
    <n v="138"/>
    <n v="13.1"/>
    <n v="13.1"/>
  </r>
  <r>
    <x v="3"/>
    <d v="2021-09-11T00:00:00"/>
    <s v="Zone 4 - Horingbaai"/>
    <x v="120"/>
    <x v="84"/>
    <x v="79"/>
    <x v="2"/>
    <x v="3"/>
    <x v="0"/>
    <x v="0"/>
    <m/>
    <s v=""/>
    <s v=""/>
  </r>
  <r>
    <x v="3"/>
    <d v="2021-09-11T00:00:00"/>
    <s v="Zone 4 - Horingbaai"/>
    <x v="130"/>
    <x v="115"/>
    <x v="86"/>
    <x v="5"/>
    <x v="3"/>
    <x v="0"/>
    <x v="3"/>
    <n v="152"/>
    <n v="18.2"/>
    <n v="18.2"/>
  </r>
  <r>
    <x v="3"/>
    <d v="2021-09-11T00:00:00"/>
    <s v="Zone 4 - Horingbaai"/>
    <x v="130"/>
    <x v="115"/>
    <x v="86"/>
    <x v="5"/>
    <x v="3"/>
    <x v="0"/>
    <x v="3"/>
    <n v="124"/>
    <n v="9.1"/>
    <n v="9.1"/>
  </r>
  <r>
    <x v="3"/>
    <d v="2021-09-11T00:00:00"/>
    <s v="Zone 4 - Horingbaai"/>
    <x v="130"/>
    <x v="115"/>
    <x v="86"/>
    <x v="5"/>
    <x v="3"/>
    <x v="0"/>
    <x v="3"/>
    <n v="135"/>
    <n v="12.1"/>
    <n v="12.1"/>
  </r>
  <r>
    <x v="3"/>
    <d v="2021-09-11T00:00:00"/>
    <s v="Zone 4 - Horingbaai"/>
    <x v="130"/>
    <x v="115"/>
    <x v="86"/>
    <x v="5"/>
    <x v="3"/>
    <x v="0"/>
    <x v="3"/>
    <n v="160"/>
    <n v="21.7"/>
    <n v="21.7"/>
  </r>
  <r>
    <x v="3"/>
    <d v="2021-09-11T00:00:00"/>
    <s v="Zone 4 - Horingbaai"/>
    <x v="41"/>
    <x v="38"/>
    <x v="28"/>
    <x v="5"/>
    <x v="3"/>
    <x v="0"/>
    <x v="3"/>
    <n v="129"/>
    <n v="10.4"/>
    <n v="10.4"/>
  </r>
  <r>
    <x v="3"/>
    <d v="2021-09-11T00:00:00"/>
    <s v="Zone 4 - Horingbaai"/>
    <x v="41"/>
    <x v="38"/>
    <x v="28"/>
    <x v="5"/>
    <x v="3"/>
    <x v="0"/>
    <x v="1"/>
    <n v="123"/>
    <n v="7.6"/>
    <n v="7.6"/>
  </r>
  <r>
    <x v="3"/>
    <d v="2021-09-11T00:00:00"/>
    <s v="Zone 4 - Horingbaai"/>
    <x v="41"/>
    <x v="38"/>
    <x v="28"/>
    <x v="5"/>
    <x v="3"/>
    <x v="0"/>
    <x v="1"/>
    <n v="139"/>
    <n v="11.7"/>
    <n v="11.7"/>
  </r>
  <r>
    <x v="3"/>
    <d v="2021-09-11T00:00:00"/>
    <s v="Zone 4 - Horingbaai"/>
    <x v="135"/>
    <x v="120"/>
    <x v="90"/>
    <x v="0"/>
    <x v="3"/>
    <x v="0"/>
    <x v="3"/>
    <n v="141"/>
    <n v="14.1"/>
    <n v="14.1"/>
  </r>
  <r>
    <x v="3"/>
    <d v="2021-09-11T00:00:00"/>
    <s v="Zone 4 - Horingbaai"/>
    <x v="136"/>
    <x v="121"/>
    <x v="91"/>
    <x v="5"/>
    <x v="3"/>
    <x v="0"/>
    <x v="3"/>
    <n v="150"/>
    <n v="17.399999999999999"/>
    <n v="17.399999999999999"/>
  </r>
  <r>
    <x v="3"/>
    <d v="2021-09-11T00:00:00"/>
    <s v="Zone 4 - Horingbaai"/>
    <x v="119"/>
    <x v="107"/>
    <x v="78"/>
    <x v="1"/>
    <x v="3"/>
    <x v="0"/>
    <x v="0"/>
    <m/>
    <s v=""/>
    <s v=""/>
  </r>
  <r>
    <x v="3"/>
    <d v="2021-09-11T00:00:00"/>
    <s v="Zone 4 - Horingbaai"/>
    <x v="122"/>
    <x v="108"/>
    <x v="80"/>
    <x v="1"/>
    <x v="3"/>
    <x v="1"/>
    <x v="0"/>
    <n v="48"/>
    <n v="1.1000000000000001"/>
    <n v="1.1000000000000001"/>
  </r>
  <r>
    <x v="3"/>
    <d v="2021-09-11T00:00:00"/>
    <s v="Zone 4 - Horingbaai"/>
    <x v="123"/>
    <x v="109"/>
    <x v="79"/>
    <x v="7"/>
    <x v="3"/>
    <x v="0"/>
    <x v="0"/>
    <m/>
    <s v=""/>
    <s v=""/>
  </r>
  <r>
    <x v="3"/>
    <d v="2021-09-11T00:00:00"/>
    <s v="Zone 4 - Horingbaai"/>
    <x v="311"/>
    <x v="191"/>
    <x v="188"/>
    <x v="5"/>
    <x v="3"/>
    <x v="1"/>
    <x v="0"/>
    <n v="51"/>
    <n v="1.4"/>
    <n v="1.4"/>
  </r>
  <r>
    <x v="3"/>
    <d v="2021-09-11T00:00:00"/>
    <s v="Zone 4 - Horingbaai"/>
    <x v="321"/>
    <x v="73"/>
    <x v="84"/>
    <x v="5"/>
    <x v="3"/>
    <x v="0"/>
    <x v="3"/>
    <n v="141"/>
    <n v="14.1"/>
    <n v="14.1"/>
  </r>
  <r>
    <x v="3"/>
    <d v="2021-09-11T00:00:00"/>
    <s v="Zone 4 - Horingbaai"/>
    <x v="320"/>
    <x v="83"/>
    <x v="195"/>
    <x v="5"/>
    <x v="3"/>
    <x v="0"/>
    <x v="3"/>
    <n v="155"/>
    <n v="19.5"/>
    <n v="19.5"/>
  </r>
  <r>
    <x v="3"/>
    <d v="2021-09-11T00:00:00"/>
    <s v="Zone 4 - Horingbaai"/>
    <x v="127"/>
    <x v="112"/>
    <x v="84"/>
    <x v="0"/>
    <x v="3"/>
    <x v="0"/>
    <x v="3"/>
    <n v="154"/>
    <n v="19.100000000000001"/>
    <n v="19.100000000000001"/>
  </r>
  <r>
    <x v="3"/>
    <d v="2021-09-11T00:00:00"/>
    <s v="Zone 4 - Horingbaai"/>
    <x v="319"/>
    <x v="244"/>
    <x v="194"/>
    <x v="7"/>
    <x v="3"/>
    <x v="0"/>
    <x v="0"/>
    <m/>
    <s v=""/>
    <s v=""/>
  </r>
  <r>
    <x v="3"/>
    <d v="2021-09-11T00:00:00"/>
    <s v="Zone 4 - Horingbaai"/>
    <x v="124"/>
    <x v="110"/>
    <x v="81"/>
    <x v="5"/>
    <x v="3"/>
    <x v="0"/>
    <x v="0"/>
    <m/>
    <s v=""/>
    <s v=""/>
  </r>
  <r>
    <x v="3"/>
    <d v="2021-09-11T00:00:00"/>
    <s v="Zone 4 - Horingbaai"/>
    <x v="318"/>
    <x v="9"/>
    <x v="193"/>
    <x v="1"/>
    <x v="3"/>
    <x v="0"/>
    <x v="3"/>
    <n v="140"/>
    <n v="13.7"/>
    <n v="13.7"/>
  </r>
  <r>
    <x v="3"/>
    <d v="2021-09-11T00:00:00"/>
    <s v="Zone 4 - Horingbaai"/>
    <x v="323"/>
    <x v="246"/>
    <x v="196"/>
    <x v="7"/>
    <x v="3"/>
    <x v="1"/>
    <x v="0"/>
    <n v="48"/>
    <n v="1.1000000000000001"/>
    <n v="1.1000000000000001"/>
  </r>
  <r>
    <x v="3"/>
    <d v="2021-09-11T00:00:00"/>
    <s v="Zone 4 - Horingbaai"/>
    <x v="125"/>
    <x v="111"/>
    <x v="82"/>
    <x v="2"/>
    <x v="3"/>
    <x v="0"/>
    <x v="3"/>
    <n v="137"/>
    <n v="12.8"/>
    <n v="12.8"/>
  </r>
  <r>
    <x v="3"/>
    <d v="2021-09-11T00:00:00"/>
    <s v="Zone 4 - Horingbaai"/>
    <x v="125"/>
    <x v="111"/>
    <x v="82"/>
    <x v="2"/>
    <x v="3"/>
    <x v="0"/>
    <x v="3"/>
    <n v="123"/>
    <n v="8.8000000000000007"/>
    <n v="8.8000000000000007"/>
  </r>
  <r>
    <x v="3"/>
    <d v="2021-09-11T00:00:00"/>
    <s v="Zone 4 - Horingbaai"/>
    <x v="335"/>
    <x v="87"/>
    <x v="77"/>
    <x v="5"/>
    <x v="3"/>
    <x v="0"/>
    <x v="3"/>
    <n v="141"/>
    <n v="14.1"/>
    <n v="14.1"/>
  </r>
  <r>
    <x v="3"/>
    <d v="2021-09-11T00:00:00"/>
    <s v="Zone 4 - Horingbaai"/>
    <x v="316"/>
    <x v="242"/>
    <x v="77"/>
    <x v="7"/>
    <x v="3"/>
    <x v="0"/>
    <x v="0"/>
    <m/>
    <s v=""/>
    <s v=""/>
  </r>
  <r>
    <x v="3"/>
    <d v="2021-09-11T00:00:00"/>
    <s v="Zone 4 - Horingbaai"/>
    <x v="129"/>
    <x v="114"/>
    <x v="85"/>
    <x v="5"/>
    <x v="3"/>
    <x v="0"/>
    <x v="3"/>
    <n v="160"/>
    <n v="21.7"/>
    <n v="21.7"/>
  </r>
  <r>
    <x v="3"/>
    <d v="2021-09-11T00:00:00"/>
    <s v="Zone 4 - Horingbaai"/>
    <x v="336"/>
    <x v="87"/>
    <x v="204"/>
    <x v="5"/>
    <x v="3"/>
    <x v="0"/>
    <x v="1"/>
    <n v="131"/>
    <n v="9.5"/>
    <n v="9.5"/>
  </r>
  <r>
    <x v="3"/>
    <d v="2021-09-11T00:00:00"/>
    <s v="Zone 4 - Horingbaai"/>
    <x v="141"/>
    <x v="10"/>
    <x v="78"/>
    <x v="2"/>
    <x v="3"/>
    <x v="0"/>
    <x v="1"/>
    <n v="88"/>
    <n v="2.4"/>
    <n v="2.4"/>
  </r>
  <r>
    <x v="3"/>
    <d v="2021-09-11T00:00:00"/>
    <s v="Zone 4 - Horingbaai"/>
    <x v="138"/>
    <x v="123"/>
    <x v="92"/>
    <x v="3"/>
    <x v="3"/>
    <x v="0"/>
    <x v="3"/>
    <n v="146"/>
    <n v="15.9"/>
    <n v="15.9"/>
  </r>
  <r>
    <x v="3"/>
    <d v="2021-09-11T00:00:00"/>
    <s v="Zone 4 - Horingbaai"/>
    <x v="137"/>
    <x v="122"/>
    <x v="92"/>
    <x v="2"/>
    <x v="3"/>
    <x v="0"/>
    <x v="3"/>
    <n v="112"/>
    <n v="6.4"/>
    <n v="6.4"/>
  </r>
  <r>
    <x v="3"/>
    <d v="2021-09-11T00:00:00"/>
    <s v="Zone 4 - Horingbaai"/>
    <x v="137"/>
    <x v="122"/>
    <x v="92"/>
    <x v="2"/>
    <x v="3"/>
    <x v="0"/>
    <x v="3"/>
    <n v="94"/>
    <n v="3.5"/>
    <n v="3.5"/>
  </r>
  <r>
    <x v="3"/>
    <d v="2021-09-11T00:00:00"/>
    <s v="Zone 4 - Horingbaai"/>
    <x v="118"/>
    <x v="106"/>
    <x v="77"/>
    <x v="5"/>
    <x v="3"/>
    <x v="0"/>
    <x v="3"/>
    <n v="116"/>
    <n v="7.2"/>
    <n v="7.2"/>
  </r>
  <r>
    <x v="3"/>
    <d v="2021-09-11T00:00:00"/>
    <s v="Zone 4 - Horingbaai"/>
    <x v="332"/>
    <x v="251"/>
    <x v="202"/>
    <x v="5"/>
    <x v="12"/>
    <x v="0"/>
    <x v="0"/>
    <m/>
    <s v=""/>
    <s v=""/>
  </r>
  <r>
    <x v="3"/>
    <d v="2021-09-11T00:00:00"/>
    <s v="Zone 4 - Horingbaai"/>
    <x v="249"/>
    <x v="199"/>
    <x v="44"/>
    <x v="8"/>
    <x v="12"/>
    <x v="0"/>
    <x v="0"/>
    <m/>
    <s v=""/>
    <s v=""/>
  </r>
  <r>
    <x v="3"/>
    <d v="2021-09-11T00:00:00"/>
    <s v="Zone 4 - Horingbaai"/>
    <x v="240"/>
    <x v="49"/>
    <x v="59"/>
    <x v="5"/>
    <x v="12"/>
    <x v="0"/>
    <x v="9"/>
    <n v="164"/>
    <n v="60.7"/>
    <n v="60.7"/>
  </r>
  <r>
    <x v="3"/>
    <d v="2021-09-11T00:00:00"/>
    <s v="Zone 4 - Horingbaai"/>
    <x v="299"/>
    <x v="232"/>
    <x v="183"/>
    <x v="2"/>
    <x v="12"/>
    <x v="0"/>
    <x v="0"/>
    <m/>
    <s v=""/>
    <s v=""/>
  </r>
  <r>
    <x v="3"/>
    <d v="2021-09-11T00:00:00"/>
    <s v="Zone 4 - Horingbaai"/>
    <x v="297"/>
    <x v="230"/>
    <x v="182"/>
    <x v="3"/>
    <x v="12"/>
    <x v="3"/>
    <x v="0"/>
    <n v="39"/>
    <n v="0.8"/>
    <n v="0.8"/>
  </r>
  <r>
    <x v="3"/>
    <d v="2021-09-11T00:00:00"/>
    <s v="Zone 4 - Horingbaai"/>
    <x v="298"/>
    <x v="231"/>
    <x v="183"/>
    <x v="7"/>
    <x v="12"/>
    <x v="0"/>
    <x v="0"/>
    <m/>
    <s v=""/>
    <s v=""/>
  </r>
  <r>
    <x v="3"/>
    <d v="2021-09-11T00:00:00"/>
    <s v="Zone 4 - Horingbaai"/>
    <x v="244"/>
    <x v="196"/>
    <x v="157"/>
    <x v="1"/>
    <x v="12"/>
    <x v="0"/>
    <x v="3"/>
    <n v="122"/>
    <n v="8.6"/>
    <n v="8.6"/>
  </r>
  <r>
    <x v="3"/>
    <d v="2021-09-11T00:00:00"/>
    <s v="Zone 4 - Horingbaai"/>
    <x v="245"/>
    <x v="72"/>
    <x v="53"/>
    <x v="1"/>
    <x v="12"/>
    <x v="0"/>
    <x v="3"/>
    <n v="100"/>
    <n v="4.3"/>
    <n v="4.3"/>
  </r>
  <r>
    <x v="3"/>
    <d v="2021-09-11T00:00:00"/>
    <s v="Zone 4 - Horingbaai"/>
    <x v="245"/>
    <x v="72"/>
    <x v="53"/>
    <x v="1"/>
    <x v="12"/>
    <x v="0"/>
    <x v="3"/>
    <n v="161"/>
    <n v="22.2"/>
    <n v="22.2"/>
  </r>
  <r>
    <x v="3"/>
    <d v="2021-09-11T00:00:00"/>
    <s v="Zone 4 - Horingbaai"/>
    <x v="245"/>
    <x v="72"/>
    <x v="53"/>
    <x v="1"/>
    <x v="12"/>
    <x v="0"/>
    <x v="3"/>
    <n v="150"/>
    <n v="17.399999999999999"/>
    <n v="17.399999999999999"/>
  </r>
  <r>
    <x v="3"/>
    <d v="2021-09-11T00:00:00"/>
    <s v="Zone 4 - Horingbaai"/>
    <x v="245"/>
    <x v="72"/>
    <x v="53"/>
    <x v="1"/>
    <x v="12"/>
    <x v="0"/>
    <x v="3"/>
    <n v="135"/>
    <n v="12.1"/>
    <n v="12.1"/>
  </r>
  <r>
    <x v="3"/>
    <d v="2021-09-11T00:00:00"/>
    <s v="Zone 4 - Horingbaai"/>
    <x v="245"/>
    <x v="72"/>
    <x v="53"/>
    <x v="1"/>
    <x v="12"/>
    <x v="0"/>
    <x v="3"/>
    <n v="161"/>
    <n v="22.2"/>
    <n v="22.2"/>
  </r>
  <r>
    <x v="3"/>
    <d v="2021-09-11T00:00:00"/>
    <s v="Zone 4 - Horingbaai"/>
    <x v="245"/>
    <x v="72"/>
    <x v="53"/>
    <x v="1"/>
    <x v="12"/>
    <x v="0"/>
    <x v="3"/>
    <n v="111"/>
    <n v="6.2"/>
    <n v="6.2"/>
  </r>
  <r>
    <x v="3"/>
    <d v="2021-09-11T00:00:00"/>
    <s v="Zone 4 - Horingbaai"/>
    <x v="245"/>
    <x v="72"/>
    <x v="53"/>
    <x v="1"/>
    <x v="12"/>
    <x v="0"/>
    <x v="3"/>
    <n v="154"/>
    <n v="19.100000000000001"/>
    <n v="19.100000000000001"/>
  </r>
  <r>
    <x v="3"/>
    <d v="2021-09-11T00:00:00"/>
    <s v="Zone 4 - Horingbaai"/>
    <x v="246"/>
    <x v="77"/>
    <x v="158"/>
    <x v="5"/>
    <x v="12"/>
    <x v="0"/>
    <x v="9"/>
    <n v="128"/>
    <n v="26.9"/>
    <n v="26.9"/>
  </r>
  <r>
    <x v="3"/>
    <d v="2021-09-11T00:00:00"/>
    <s v="Zone 4 - Horingbaai"/>
    <x v="242"/>
    <x v="9"/>
    <x v="155"/>
    <x v="1"/>
    <x v="12"/>
    <x v="0"/>
    <x v="0"/>
    <m/>
    <s v=""/>
    <s v=""/>
  </r>
  <r>
    <x v="3"/>
    <d v="2021-09-11T00:00:00"/>
    <s v="Zone 4 - Horingbaai"/>
    <x v="243"/>
    <x v="195"/>
    <x v="156"/>
    <x v="5"/>
    <x v="12"/>
    <x v="0"/>
    <x v="3"/>
    <n v="140"/>
    <n v="13.7"/>
    <n v="13.7"/>
  </r>
  <r>
    <x v="3"/>
    <d v="2021-09-11T00:00:00"/>
    <s v="Zone 4 - Horingbaai"/>
    <x v="248"/>
    <x v="198"/>
    <x v="12"/>
    <x v="1"/>
    <x v="12"/>
    <x v="0"/>
    <x v="3"/>
    <n v="129"/>
    <n v="10.4"/>
    <n v="10.4"/>
  </r>
  <r>
    <x v="3"/>
    <d v="2021-09-11T00:00:00"/>
    <s v="Zone 4 - Horingbaai"/>
    <x v="294"/>
    <x v="227"/>
    <x v="181"/>
    <x v="1"/>
    <x v="12"/>
    <x v="0"/>
    <x v="3"/>
    <n v="157"/>
    <n v="20.399999999999999"/>
    <n v="20.399999999999999"/>
  </r>
  <r>
    <x v="3"/>
    <d v="2021-09-11T00:00:00"/>
    <s v="Zone 4 - Horingbaai"/>
    <x v="293"/>
    <x v="49"/>
    <x v="105"/>
    <x v="1"/>
    <x v="12"/>
    <x v="0"/>
    <x v="0"/>
    <m/>
    <s v=""/>
    <s v=""/>
  </r>
  <r>
    <x v="3"/>
    <d v="2021-09-11T00:00:00"/>
    <s v="Zone 4 - Horingbaai"/>
    <x v="334"/>
    <x v="9"/>
    <x v="203"/>
    <x v="5"/>
    <x v="12"/>
    <x v="0"/>
    <x v="4"/>
    <n v="63"/>
    <n v="2"/>
    <n v="2"/>
  </r>
  <r>
    <x v="3"/>
    <d v="2021-09-11T00:00:00"/>
    <s v="Zone 4 - Horingbaai"/>
    <x v="247"/>
    <x v="197"/>
    <x v="158"/>
    <x v="0"/>
    <x v="12"/>
    <x v="0"/>
    <x v="0"/>
    <m/>
    <s v=""/>
    <s v=""/>
  </r>
  <r>
    <x v="3"/>
    <d v="2021-09-11T00:00:00"/>
    <s v="Zone 4 - Horingbaai"/>
    <x v="295"/>
    <x v="228"/>
    <x v="98"/>
    <x v="6"/>
    <x v="12"/>
    <x v="1"/>
    <x v="0"/>
    <n v="53"/>
    <n v="1.5"/>
    <n v="1.5"/>
  </r>
  <r>
    <x v="3"/>
    <d v="2021-09-11T00:00:00"/>
    <s v="Zone 4 - Horingbaai"/>
    <x v="296"/>
    <x v="229"/>
    <x v="98"/>
    <x v="5"/>
    <x v="12"/>
    <x v="1"/>
    <x v="0"/>
    <n v="40"/>
    <n v="0.7"/>
    <n v="0.7"/>
  </r>
  <r>
    <x v="3"/>
    <d v="2021-09-11T00:00:00"/>
    <s v="Zone 4 - Horingbaai"/>
    <x v="234"/>
    <x v="191"/>
    <x v="153"/>
    <x v="8"/>
    <x v="12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12"/>
    <x v="0"/>
    <x v="0"/>
    <m/>
    <s v=""/>
    <s v=""/>
  </r>
  <r>
    <x v="3"/>
    <d v="2021-09-11T00:00:00"/>
    <s v="Zone 4 - Horingbaai"/>
    <x v="236"/>
    <x v="192"/>
    <x v="18"/>
    <x v="1"/>
    <x v="12"/>
    <x v="0"/>
    <x v="0"/>
    <m/>
    <s v=""/>
    <s v=""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  <r>
    <x v="4"/>
    <m/>
    <m/>
    <x v="350"/>
    <x v="261"/>
    <x v="211"/>
    <x v="11"/>
    <x v="16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466BF2-5F1F-4A6E-897D-2266CE9A337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B6:I237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n="Corne"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x="10"/>
        <item x="3"/>
        <item x="4"/>
        <item x="9"/>
        <item x="8"/>
        <item x="2"/>
        <item x="1"/>
        <item x="0"/>
        <item x="7"/>
        <item x="5"/>
        <item x="11"/>
        <item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31">
    <i>
      <x v="166"/>
      <x v="122"/>
      <x v="46"/>
      <x v="12"/>
    </i>
    <i>
      <x v="176"/>
      <x v="117"/>
      <x v="20"/>
      <x v="2"/>
    </i>
    <i>
      <x v="257"/>
      <x v="197"/>
      <x v="54"/>
      <x v="5"/>
    </i>
    <i>
      <x v="60"/>
      <x v="64"/>
      <x v="27"/>
      <x v="6"/>
    </i>
    <i>
      <x v="134"/>
      <x v="105"/>
      <x v="99"/>
      <x v="7"/>
    </i>
    <i>
      <x v="141"/>
      <x v="79"/>
      <x v="20"/>
      <x v="2"/>
    </i>
    <i>
      <x v="103"/>
      <x v="57"/>
      <x v="21"/>
      <x v="2"/>
    </i>
    <i>
      <x v="342"/>
      <x v="21"/>
      <x v="41"/>
      <x v="12"/>
    </i>
    <i>
      <x v="13"/>
      <x v="89"/>
      <x v="37"/>
      <x v="8"/>
    </i>
    <i>
      <x v="41"/>
      <x v="15"/>
      <x v="122"/>
      <x v="7"/>
    </i>
    <i>
      <x v="1"/>
      <x v="14"/>
      <x v="77"/>
      <x v="8"/>
    </i>
    <i>
      <x v="227"/>
      <x v="162"/>
      <x v="187"/>
      <x v="8"/>
    </i>
    <i>
      <x v="303"/>
      <x v="227"/>
      <x v="212"/>
      <x v="8"/>
    </i>
    <i>
      <x v="21"/>
      <x v="65"/>
      <x v="107"/>
      <x v="3"/>
    </i>
    <i>
      <x v="137"/>
      <x v="85"/>
      <x v="87"/>
      <x v="13"/>
    </i>
    <i>
      <x v="279"/>
      <x v="78"/>
      <x v="22"/>
      <x v="2"/>
    </i>
    <i>
      <x v="58"/>
      <x v="21"/>
      <x v="60"/>
      <x v="5"/>
    </i>
    <i>
      <x v="197"/>
      <x v="163"/>
      <x v="6"/>
      <x/>
    </i>
    <i>
      <x v="69"/>
      <x v="53"/>
      <x v="10"/>
      <x/>
    </i>
    <i>
      <x v="78"/>
      <x v="20"/>
      <x v="12"/>
      <x v="8"/>
    </i>
    <i>
      <x v="169"/>
      <x v="42"/>
      <x v="51"/>
      <x v="35"/>
    </i>
    <i>
      <x v="315"/>
      <x v="102"/>
      <x v="108"/>
      <x v="3"/>
    </i>
    <i>
      <x v="4"/>
      <x v="11"/>
      <x v="25"/>
      <x v="6"/>
    </i>
    <i>
      <x v="9"/>
      <x v="123"/>
      <x v="141"/>
      <x v="14"/>
    </i>
    <i>
      <x v="385"/>
      <x v="279"/>
      <x v="33"/>
      <x v="6"/>
    </i>
    <i>
      <x v="5"/>
      <x v="3"/>
      <x v="73"/>
      <x v="4"/>
    </i>
    <i>
      <x v="16"/>
      <x v="4"/>
      <x v="99"/>
      <x v="3"/>
    </i>
    <i>
      <x v="102"/>
      <x v="21"/>
      <x v="89"/>
      <x v="35"/>
    </i>
    <i>
      <x v="246"/>
      <x v="280"/>
      <x v="104"/>
      <x v="3"/>
    </i>
    <i>
      <x v="52"/>
      <x v="25"/>
      <x v="28"/>
      <x v="1"/>
    </i>
    <i>
      <x v="398"/>
      <x v="293"/>
      <x v="61"/>
      <x v="34"/>
    </i>
    <i>
      <x v="205"/>
      <x v="310"/>
      <x v="54"/>
      <x v="35"/>
    </i>
    <i>
      <x v="42"/>
      <x v="84"/>
      <x v="74"/>
      <x v="7"/>
    </i>
    <i>
      <x v="74"/>
      <x v="18"/>
      <x v="141"/>
      <x v="4"/>
    </i>
    <i>
      <x v="407"/>
      <x v="299"/>
      <x v="110"/>
      <x v="3"/>
    </i>
    <i>
      <x v="144"/>
      <x v="86"/>
      <x v="9"/>
      <x v="7"/>
    </i>
    <i>
      <x v="28"/>
      <x v="16"/>
      <x v="32"/>
      <x v="34"/>
    </i>
    <i>
      <x v="132"/>
      <x v="99"/>
      <x v="36"/>
      <x v="6"/>
    </i>
    <i>
      <x v="155"/>
      <x v="48"/>
      <x v="115"/>
      <x v="7"/>
    </i>
    <i>
      <x v="18"/>
      <x v="31"/>
      <x v="30"/>
      <x v="13"/>
    </i>
    <i>
      <x v="115"/>
      <x v="59"/>
      <x v="9"/>
      <x/>
    </i>
    <i>
      <x v="95"/>
      <x v="50"/>
      <x v="160"/>
      <x v="5"/>
    </i>
    <i>
      <x v="192"/>
      <x v="156"/>
      <x v="91"/>
      <x v="13"/>
    </i>
    <i>
      <x v="236"/>
      <x v="97"/>
      <x v="74"/>
      <x v="8"/>
    </i>
    <i>
      <x v="190"/>
      <x v="3"/>
      <x v="8"/>
      <x/>
    </i>
    <i>
      <x v="86"/>
      <x v="1"/>
      <x v="10"/>
      <x/>
    </i>
    <i>
      <x v="269"/>
      <x v="206"/>
      <x v="146"/>
      <x v="4"/>
    </i>
    <i>
      <x v="3"/>
      <x v="91"/>
      <x v="54"/>
      <x v="8"/>
    </i>
    <i>
      <x v="56"/>
      <x v="121"/>
      <x v="86"/>
      <x v="13"/>
    </i>
    <i>
      <x v="334"/>
      <x v="249"/>
      <x v="102"/>
      <x v="3"/>
    </i>
    <i>
      <x v="270"/>
      <x v="207"/>
      <x v="83"/>
      <x v="13"/>
    </i>
    <i>
      <x v="27"/>
      <x v="75"/>
      <x v="21"/>
      <x v="2"/>
    </i>
    <i>
      <x v="17"/>
      <x v="33"/>
      <x v="139"/>
      <x v="1"/>
    </i>
    <i>
      <x v="291"/>
      <x v="29"/>
      <x v="60"/>
      <x v="1"/>
    </i>
    <i>
      <x v="15"/>
      <x v="66"/>
      <x v="11"/>
      <x/>
    </i>
    <i>
      <x v="33"/>
      <x v="63"/>
      <x v="112"/>
      <x v="3"/>
    </i>
    <i>
      <x v="22"/>
      <x v="47"/>
      <x v="160"/>
      <x v="3"/>
    </i>
    <i>
      <x v="432"/>
      <x v="319"/>
      <x v="183"/>
      <x v="5"/>
    </i>
    <i>
      <x v="384"/>
      <x v="207"/>
      <x v="162"/>
      <x v="14"/>
    </i>
    <i>
      <x v="206"/>
      <x v="45"/>
      <x v="197"/>
      <x v="13"/>
    </i>
    <i>
      <x v="201"/>
      <x v="166"/>
      <x v="85"/>
      <x v="13"/>
    </i>
    <i>
      <x v="182"/>
      <x v="151"/>
      <x v="76"/>
      <x v="8"/>
    </i>
    <i>
      <x v="347"/>
      <x v="257"/>
      <x v="150"/>
      <x v="35"/>
    </i>
    <i>
      <x v="154"/>
      <x v="129"/>
      <x v="72"/>
      <x v="8"/>
    </i>
    <i>
      <x v="67"/>
      <x v="106"/>
      <x v="208"/>
      <x v="4"/>
    </i>
    <i>
      <x v="370"/>
      <x v="15"/>
      <x v="93"/>
      <x v="13"/>
    </i>
    <i>
      <x v="94"/>
      <x v="46"/>
      <x v="71"/>
      <x v="8"/>
    </i>
    <i>
      <x v="8"/>
      <x v="108"/>
      <x v="145"/>
      <x v="4"/>
    </i>
    <i>
      <x v="2"/>
      <x v="76"/>
      <x v="66"/>
      <x v="8"/>
    </i>
    <i>
      <x v="346"/>
      <x v="54"/>
      <x v="14"/>
      <x/>
    </i>
    <i>
      <x v="57"/>
      <x v="116"/>
      <x v="32"/>
      <x v="35"/>
    </i>
    <i>
      <x v="323"/>
      <x v="240"/>
      <x v="50"/>
      <x v="12"/>
    </i>
    <i>
      <x v="26"/>
      <x v="13"/>
      <x v="188"/>
      <x v="14"/>
    </i>
    <i>
      <x v="114"/>
      <x v="85"/>
      <x v="153"/>
      <x v="35"/>
    </i>
    <i>
      <x v="68"/>
      <x v="3"/>
      <x v="169"/>
      <x v="14"/>
    </i>
    <i>
      <x v="208"/>
      <x v="169"/>
      <x v="94"/>
      <x v="13"/>
    </i>
    <i>
      <x v="411"/>
      <x v="302"/>
      <x v="143"/>
      <x v="4"/>
    </i>
    <i>
      <x v="97"/>
      <x v="55"/>
      <x v="64"/>
      <x v="8"/>
    </i>
    <i>
      <x v="437"/>
      <x v="73"/>
      <x v="4"/>
      <x v="2"/>
    </i>
    <i>
      <x v="404"/>
      <x v="176"/>
      <x v="97"/>
      <x v="3"/>
    </i>
    <i>
      <x v="81"/>
      <x v="115"/>
      <x v="112"/>
      <x v="3"/>
    </i>
    <i>
      <x v="350"/>
      <x v="114"/>
      <x v="117"/>
      <x v="7"/>
    </i>
    <i>
      <x v="29"/>
      <x v="111"/>
      <x v="148"/>
      <x v="35"/>
    </i>
    <i>
      <x v="211"/>
      <x v="171"/>
      <x v="68"/>
      <x v="8"/>
    </i>
    <i>
      <x v="321"/>
      <x v="89"/>
      <x v="78"/>
      <x v="13"/>
    </i>
    <i>
      <x v="371"/>
      <x v="284"/>
      <x v="92"/>
      <x v="13"/>
    </i>
    <i>
      <x v="255"/>
      <x v="36"/>
      <x v="85"/>
      <x v="13"/>
    </i>
    <i>
      <x v="418"/>
      <x v="306"/>
      <x v="158"/>
      <x v="5"/>
    </i>
    <i>
      <x v="444"/>
      <x v="65"/>
      <x v="195"/>
      <x v="13"/>
    </i>
    <i>
      <x v="237"/>
      <x v="176"/>
      <x v="37"/>
      <x v="6"/>
    </i>
    <i>
      <x v="199"/>
      <x v="335"/>
      <x v="34"/>
      <x v="6"/>
    </i>
    <i>
      <x v="414"/>
      <x v="304"/>
      <x v="123"/>
      <x v="35"/>
    </i>
    <i>
      <x v="298"/>
      <x v="65"/>
      <x v="12"/>
      <x v="2"/>
    </i>
    <i>
      <x v="61"/>
      <x v="58"/>
      <x v="26"/>
      <x v="6"/>
    </i>
    <i>
      <x v="314"/>
      <x v="233"/>
      <x v="111"/>
      <x v="3"/>
    </i>
    <i>
      <x v="194"/>
      <x v="159"/>
      <x v="201"/>
      <x v="3"/>
    </i>
    <i>
      <x v="200"/>
      <x v="165"/>
      <x v="181"/>
      <x v="1"/>
    </i>
    <i>
      <x v="419"/>
      <x v="307"/>
      <x v="14"/>
      <x v="5"/>
    </i>
    <i>
      <x v="10"/>
      <x v="65"/>
      <x v="168"/>
      <x v="14"/>
    </i>
    <i>
      <x v="152"/>
      <x v="139"/>
      <x v="16"/>
      <x v="2"/>
    </i>
    <i>
      <x v="412"/>
      <x v="65"/>
      <x v="144"/>
      <x v="4"/>
    </i>
    <i>
      <x v="171"/>
      <x v="38"/>
      <x v="94"/>
      <x v="13"/>
    </i>
    <i>
      <x v="109"/>
      <x v="89"/>
      <x v="206"/>
      <x v="13"/>
    </i>
    <i>
      <x v="359"/>
      <x v="264"/>
      <x v="124"/>
      <x v="1"/>
    </i>
    <i>
      <x v="383"/>
      <x v="260"/>
      <x v="90"/>
      <x v="13"/>
    </i>
    <i>
      <x v="260"/>
      <x v="199"/>
      <x v="159"/>
      <x v="5"/>
    </i>
    <i>
      <x v="341"/>
      <x v="253"/>
      <x v="48"/>
      <x v="12"/>
    </i>
    <i>
      <x v="79"/>
      <x v="189"/>
      <x v="12"/>
      <x v="8"/>
    </i>
    <i>
      <x v="361"/>
      <x v="201"/>
      <x v="124"/>
      <x v="1"/>
    </i>
    <i>
      <x v="151"/>
      <x v="127"/>
      <x v="38"/>
      <x v="6"/>
    </i>
    <i>
      <x v="233"/>
      <x v="184"/>
      <x v="6"/>
      <x/>
    </i>
    <i>
      <x v="202"/>
      <x v="65"/>
      <x v="51"/>
      <x v="4"/>
    </i>
    <i>
      <x v="375"/>
      <x v="274"/>
      <x v="78"/>
      <x v="13"/>
    </i>
    <i>
      <x v="127"/>
      <x v="110"/>
      <x v="105"/>
      <x v="3"/>
    </i>
    <i>
      <x v="310"/>
      <x v="230"/>
      <x v="47"/>
      <x v="12"/>
    </i>
    <i>
      <x v="272"/>
      <x v="209"/>
      <x v="146"/>
      <x v="4"/>
    </i>
    <i>
      <x v="12"/>
      <x v="65"/>
      <x v="101"/>
      <x v="3"/>
    </i>
    <i>
      <x v="71"/>
      <x v="77"/>
      <x v="21"/>
      <x v="2"/>
    </i>
    <i>
      <x v="43"/>
      <x v="56"/>
      <x v="51"/>
      <x v="34"/>
    </i>
    <i>
      <x v="32"/>
      <x v="2"/>
      <x v="29"/>
      <x v="6"/>
    </i>
    <i>
      <x v="124"/>
      <x v="49"/>
      <x v="182"/>
      <x v="1"/>
    </i>
    <i>
      <x v="36"/>
      <x v="37"/>
      <x v="75"/>
      <x v="8"/>
    </i>
    <i>
      <x v="46"/>
      <x v="83"/>
      <x v="137"/>
      <x v="1"/>
    </i>
    <i>
      <x v="98"/>
      <x v="51"/>
      <x v="24"/>
      <x v="2"/>
    </i>
    <i>
      <x v="222"/>
      <x v="178"/>
      <x v="98"/>
      <x v="3"/>
    </i>
    <i>
      <x v="89"/>
      <x v="20"/>
      <x v="137"/>
      <x v="6"/>
    </i>
    <i>
      <x v="191"/>
      <x v="155"/>
      <x v="8"/>
      <x/>
    </i>
    <i>
      <x v="62"/>
      <x v="118"/>
      <x v="149"/>
      <x v="2"/>
    </i>
    <i>
      <x v="449"/>
      <x v="331"/>
      <x v="202"/>
      <x/>
    </i>
    <i>
      <x v="214"/>
      <x v="57"/>
      <x v="44"/>
      <x v="12"/>
    </i>
    <i>
      <x v="278"/>
      <x v="212"/>
      <x v="120"/>
      <x v="7"/>
    </i>
    <i>
      <x v="274"/>
      <x v="3"/>
      <x v="79"/>
      <x v="13"/>
    </i>
    <i>
      <x v="189"/>
      <x v="36"/>
      <x v="56"/>
      <x v="34"/>
    </i>
    <i>
      <x v="423"/>
      <x v="313"/>
      <x v="143"/>
      <x v="4"/>
    </i>
    <i>
      <x v="393"/>
      <x v="22"/>
      <x v="89"/>
      <x v="12"/>
    </i>
    <i>
      <x v="452"/>
      <x v="65"/>
      <x v="205"/>
      <x v="5"/>
    </i>
    <i>
      <x v="377"/>
      <x v="276"/>
      <x v="114"/>
      <x v="7"/>
    </i>
    <i>
      <x v="193"/>
      <x v="158"/>
      <x v="2"/>
      <x/>
    </i>
    <i>
      <x v="287"/>
      <x v="218"/>
      <x v="211"/>
      <x v="6"/>
    </i>
    <i>
      <x v="47"/>
      <x v="104"/>
      <x v="54"/>
      <x v="34"/>
    </i>
    <i>
      <x v="59"/>
      <x v="88"/>
      <x v="23"/>
      <x v="2"/>
    </i>
    <i>
      <x v="82"/>
      <x v="70"/>
      <x v="126"/>
      <x v="1"/>
    </i>
    <i>
      <x v="433"/>
      <x v="320"/>
      <x v="100"/>
      <x v="5"/>
    </i>
    <i>
      <x v="324"/>
      <x v="21"/>
      <x v="42"/>
      <x v="12"/>
    </i>
    <i>
      <x v="340"/>
      <x v="15"/>
      <x v="185"/>
      <x v="12"/>
    </i>
    <i>
      <x v="220"/>
      <x v="308"/>
      <x v="46"/>
      <x v="12"/>
    </i>
    <i>
      <x v="421"/>
      <x v="312"/>
      <x v="173"/>
      <x v="4"/>
    </i>
    <i>
      <x v="184"/>
      <x v="34"/>
      <x v="190"/>
      <x v="13"/>
    </i>
    <i>
      <x v="344"/>
      <x v="255"/>
      <x v="43"/>
      <x v="12"/>
    </i>
    <i>
      <x v="165"/>
      <x v="142"/>
      <x v="46"/>
      <x v="12"/>
    </i>
    <i>
      <x v="453"/>
      <x v="333"/>
      <x v="173"/>
      <x v="4"/>
    </i>
    <i>
      <x v="20"/>
      <x v="73"/>
      <x v="149"/>
      <x v="2"/>
    </i>
    <i>
      <x v="126"/>
      <x v="34"/>
      <x v="155"/>
      <x v="5"/>
    </i>
    <i>
      <x v="157"/>
      <x v="281"/>
      <x v="81"/>
      <x v="13"/>
    </i>
    <i>
      <x v="311"/>
      <x/>
      <x v="43"/>
      <x v="12"/>
    </i>
    <i>
      <x v="447"/>
      <x v="330"/>
      <x v="198"/>
      <x v="13"/>
    </i>
    <i>
      <x v="345"/>
      <x v="256"/>
      <x v="49"/>
      <x v="12"/>
    </i>
    <i>
      <x v="435"/>
      <x v="322"/>
      <x v="184"/>
      <x v="5"/>
    </i>
    <i>
      <x v="105"/>
      <x v="15"/>
      <x v="73"/>
      <x v="1"/>
    </i>
    <i>
      <x v="120"/>
      <x v="94"/>
      <x v="122"/>
      <x v="7"/>
    </i>
    <i>
      <x v="122"/>
      <x v="74"/>
      <x v="45"/>
      <x v="12"/>
    </i>
    <i>
      <x v="434"/>
      <x v="321"/>
      <x v="100"/>
      <x v="5"/>
    </i>
    <i>
      <x v="101"/>
      <x v="36"/>
      <x v="210"/>
      <x v="6"/>
    </i>
    <i>
      <x v="261"/>
      <x v="200"/>
      <x v="204"/>
      <x v="5"/>
    </i>
    <i>
      <x v="80"/>
      <x v="30"/>
      <x v="17"/>
      <x v="2"/>
    </i>
    <i>
      <x v="456"/>
      <x v="62"/>
      <x v="43"/>
      <x v="12"/>
    </i>
    <i>
      <x v="116"/>
      <x v="62"/>
      <x v="28"/>
      <x v="6"/>
    </i>
    <i>
      <x v="317"/>
      <x v="235"/>
      <x v="138"/>
      <x v="1"/>
    </i>
    <i>
      <x v="250"/>
      <x v="3"/>
      <x v="149"/>
      <x v="35"/>
    </i>
    <i>
      <x v="319"/>
      <x v="237"/>
      <x v="42"/>
      <x v="12"/>
    </i>
    <i>
      <x v="258"/>
      <x v="21"/>
      <x v="107"/>
      <x v="5"/>
    </i>
    <i>
      <x v="302"/>
      <x v="226"/>
      <x v="60"/>
      <x v="4"/>
    </i>
    <i>
      <x v="424"/>
      <x v="314"/>
      <x v="175"/>
      <x v="12"/>
    </i>
    <i>
      <x v="121"/>
      <x v="78"/>
      <x v="128"/>
      <x v="1"/>
    </i>
    <i>
      <x v="242"/>
      <x v="187"/>
      <x v="160"/>
      <x v="5"/>
    </i>
    <i>
      <x v="198"/>
      <x v="164"/>
      <x v="31"/>
      <x v="6"/>
    </i>
    <i>
      <x v="390"/>
      <x v="262"/>
      <x v="39"/>
      <x v="12"/>
    </i>
    <i>
      <x v="327"/>
      <x v="243"/>
      <x v="64"/>
      <x v="8"/>
    </i>
    <i>
      <x v="150"/>
      <x v="71"/>
      <x v="20"/>
      <x v="5"/>
    </i>
    <i>
      <x v="332"/>
      <x v="247"/>
      <x v="210"/>
      <x v="6"/>
    </i>
    <i>
      <x v="409"/>
      <x v="59"/>
      <x v="140"/>
      <x v="1"/>
    </i>
    <i>
      <x v="216"/>
      <x v="102"/>
      <x v="167"/>
      <x v="14"/>
    </i>
    <i>
      <x v="417"/>
      <x v="65"/>
      <x v="157"/>
      <x v="5"/>
    </i>
    <i>
      <x v="337"/>
      <x v="309"/>
      <x v="39"/>
      <x v="12"/>
    </i>
    <i>
      <x v="422"/>
      <x v="3"/>
      <x v="174"/>
      <x v="4"/>
    </i>
    <i>
      <x v="83"/>
      <x v="15"/>
      <x v="17"/>
      <x v="2"/>
    </i>
    <i>
      <x v="431"/>
      <x v="318"/>
      <x v="101"/>
      <x v="1"/>
    </i>
    <i>
      <x v="226"/>
      <x v="181"/>
      <x v="74"/>
      <x v="7"/>
    </i>
    <i>
      <x v="100"/>
      <x v="100"/>
      <x v="99"/>
      <x v="14"/>
    </i>
    <i>
      <x v="37"/>
      <x v="96"/>
      <x v="131"/>
      <x v="1"/>
    </i>
    <i>
      <x v="179"/>
      <x v="148"/>
      <x v="72"/>
      <x v="8"/>
    </i>
    <i>
      <x v="230"/>
      <x v="182"/>
      <x v="161"/>
      <x v="14"/>
    </i>
    <i>
      <x v="387"/>
      <x v="285"/>
      <x v="2"/>
      <x/>
    </i>
    <i>
      <x v="217"/>
      <x v="175"/>
      <x v="64"/>
      <x v="8"/>
    </i>
    <i>
      <x v="391"/>
      <x v="287"/>
      <x v="40"/>
      <x v="12"/>
    </i>
    <i>
      <x v="281"/>
      <x v="65"/>
      <x v="18"/>
      <x v="2"/>
    </i>
    <i>
      <x v="149"/>
      <x v="60"/>
      <x v="185"/>
      <x v="5"/>
    </i>
    <i>
      <x v="232"/>
      <x v="183"/>
      <x v="134"/>
      <x v="1"/>
    </i>
    <i>
      <x v="406"/>
      <x v="56"/>
      <x v="109"/>
      <x v="3"/>
    </i>
    <i>
      <x v="63"/>
      <x v="72"/>
      <x v="12"/>
      <x v="3"/>
    </i>
    <i>
      <x v="408"/>
      <x v="300"/>
      <x v="120"/>
      <x v="7"/>
    </i>
    <i>
      <x v="55"/>
      <x v="149"/>
      <x v="185"/>
      <x v="5"/>
    </i>
    <i>
      <x v="40"/>
      <x v="78"/>
      <x v="32"/>
      <x v="8"/>
    </i>
    <i>
      <x v="235"/>
      <x v="133"/>
      <x v="13"/>
      <x/>
    </i>
    <i>
      <x v="153"/>
      <x v="128"/>
      <x v="58"/>
      <x v="34"/>
    </i>
    <i>
      <x v="362"/>
      <x v="266"/>
      <x v="57"/>
      <x v="1"/>
    </i>
    <i>
      <x v="90"/>
      <x v="113"/>
      <x v="137"/>
      <x v="1"/>
    </i>
    <i>
      <x v="367"/>
      <x v="243"/>
      <x v="80"/>
      <x v="13"/>
    </i>
    <i>
      <x v="265"/>
      <x v="57"/>
      <x v="20"/>
      <x v="5"/>
    </i>
    <i>
      <x v="368"/>
      <x v="270"/>
      <x v="80"/>
      <x v="13"/>
    </i>
    <i>
      <x v="268"/>
      <x v="205"/>
      <x v="79"/>
      <x v="13"/>
    </i>
    <i>
      <x v="53"/>
      <x v="112"/>
      <x v="23"/>
      <x v="2"/>
    </i>
    <i>
      <x v="425"/>
      <x v="57"/>
      <x v="36"/>
      <x v="6"/>
    </i>
    <i>
      <x v="219"/>
      <x v="176"/>
      <x v="121"/>
      <x v="7"/>
    </i>
    <i>
      <x v="70"/>
      <x v="47"/>
      <x v="82"/>
      <x v="13"/>
    </i>
    <i>
      <x v="161"/>
      <x v="137"/>
      <x v="201"/>
      <x v="3"/>
    </i>
    <i>
      <x v="455"/>
      <x v="334"/>
      <x v="99"/>
      <x v="12"/>
    </i>
    <i>
      <x v="445"/>
      <x v="328"/>
      <x v="196"/>
      <x v="13"/>
    </i>
    <i>
      <x v="110"/>
      <x v="10"/>
      <x v="35"/>
      <x v="6"/>
    </i>
    <i>
      <x v="107"/>
      <x v="41"/>
      <x v="209"/>
      <x v="6"/>
    </i>
    <i>
      <x v="112"/>
      <x v="135"/>
      <x v="113"/>
      <x v="7"/>
    </i>
    <i>
      <x v="451"/>
      <x v="332"/>
      <x v="24"/>
      <x v="2"/>
    </i>
    <i>
      <x v="64"/>
      <x v="97"/>
      <x v="53"/>
      <x v="34"/>
    </i>
    <i>
      <x v="450"/>
      <x v="122"/>
      <x v="203"/>
      <x/>
    </i>
    <i>
      <x v="65"/>
      <x v="53"/>
      <x v="134"/>
      <x v="1"/>
    </i>
    <i>
      <x v="210"/>
      <x v="77"/>
      <x v="68"/>
      <x v="8"/>
    </i>
    <i>
      <x v="92"/>
      <x v="28"/>
      <x v="39"/>
      <x v="12"/>
    </i>
    <i>
      <x v="374"/>
      <x v="273"/>
      <x v="78"/>
      <x v="13"/>
    </i>
    <i>
      <x v="72"/>
      <x v="44"/>
      <x v="46"/>
      <x v="5"/>
    </i>
    <i>
      <x v="187"/>
      <x v="153"/>
      <x v="166"/>
      <x v="14"/>
    </i>
    <i>
      <x v="316"/>
      <x v="234"/>
      <x v="125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3" baseItem="0" numFmtId="168"/>
  </dataFields>
  <formats count="846">
    <format dxfId="1206">
      <pivotArea field="3" type="button" dataOnly="0" labelOnly="1" outline="0" axis="axisRow" fieldPosition="0"/>
    </format>
    <format dxfId="1205">
      <pivotArea field="4" type="button" dataOnly="0" labelOnly="1" outline="0" axis="axisRow" fieldPosition="1"/>
    </format>
    <format dxfId="1204">
      <pivotArea field="5" type="button" dataOnly="0" labelOnly="1" outline="0" axis="axisRow" fieldPosition="2"/>
    </format>
    <format dxfId="1203">
      <pivotArea field="6" type="button" dataOnly="0" labelOnly="1" outline="0" axis="axisPage" fieldPosition="1"/>
    </format>
    <format dxfId="1202">
      <pivotArea field="7" type="button" dataOnly="0" labelOnly="1" outline="0" axis="axisRow" fieldPosition="3"/>
    </format>
    <format dxfId="12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00">
      <pivotArea field="3" type="button" dataOnly="0" labelOnly="1" outline="0" axis="axisRow" fieldPosition="0"/>
    </format>
    <format dxfId="1199">
      <pivotArea field="4" type="button" dataOnly="0" labelOnly="1" outline="0" axis="axisRow" fieldPosition="1"/>
    </format>
    <format dxfId="1198">
      <pivotArea field="5" type="button" dataOnly="0" labelOnly="1" outline="0" axis="axisRow" fieldPosition="2"/>
    </format>
    <format dxfId="1197">
      <pivotArea field="6" type="button" dataOnly="0" labelOnly="1" outline="0" axis="axisPage" fieldPosition="1"/>
    </format>
    <format dxfId="1196">
      <pivotArea field="7" type="button" dataOnly="0" labelOnly="1" outline="0" axis="axisRow" fieldPosition="3"/>
    </format>
    <format dxfId="11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94">
      <pivotArea field="3" type="button" dataOnly="0" labelOnly="1" outline="0" axis="axisRow" fieldPosition="0"/>
    </format>
    <format dxfId="1193">
      <pivotArea field="4" type="button" dataOnly="0" labelOnly="1" outline="0" axis="axisRow" fieldPosition="1"/>
    </format>
    <format dxfId="1192">
      <pivotArea field="5" type="button" dataOnly="0" labelOnly="1" outline="0" axis="axisRow" fieldPosition="2"/>
    </format>
    <format dxfId="1191">
      <pivotArea field="6" type="button" dataOnly="0" labelOnly="1" outline="0" axis="axisPage" fieldPosition="1"/>
    </format>
    <format dxfId="1190">
      <pivotArea field="7" type="button" dataOnly="0" labelOnly="1" outline="0" axis="axisRow" fieldPosition="3"/>
    </format>
    <format dxfId="11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8">
      <pivotArea field="3" type="button" dataOnly="0" labelOnly="1" outline="0" axis="axisRow" fieldPosition="0"/>
    </format>
    <format dxfId="1187">
      <pivotArea field="4" type="button" dataOnly="0" labelOnly="1" outline="0" axis="axisRow" fieldPosition="1"/>
    </format>
    <format dxfId="1186">
      <pivotArea field="5" type="button" dataOnly="0" labelOnly="1" outline="0" axis="axisRow" fieldPosition="2"/>
    </format>
    <format dxfId="1185">
      <pivotArea field="6" type="button" dataOnly="0" labelOnly="1" outline="0" axis="axisPage" fieldPosition="1"/>
    </format>
    <format dxfId="1184">
      <pivotArea field="7" type="button" dataOnly="0" labelOnly="1" outline="0" axis="axisRow" fieldPosition="3"/>
    </format>
    <format dxfId="11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2">
      <pivotArea field="3" type="button" dataOnly="0" labelOnly="1" outline="0" axis="axisRow" fieldPosition="0"/>
    </format>
    <format dxfId="1181">
      <pivotArea field="4" type="button" dataOnly="0" labelOnly="1" outline="0" axis="axisRow" fieldPosition="1"/>
    </format>
    <format dxfId="1180">
      <pivotArea field="5" type="button" dataOnly="0" labelOnly="1" outline="0" axis="axisRow" fieldPosition="2"/>
    </format>
    <format dxfId="1179">
      <pivotArea field="6" type="button" dataOnly="0" labelOnly="1" outline="0" axis="axisPage" fieldPosition="1"/>
    </format>
    <format dxfId="1178">
      <pivotArea field="7" type="button" dataOnly="0" labelOnly="1" outline="0" axis="axisRow" fieldPosition="3"/>
    </format>
    <format dxfId="11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76">
      <pivotArea field="6" type="button" dataOnly="0" labelOnly="1" outline="0" axis="axisPage" fieldPosition="1"/>
    </format>
    <format dxfId="11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2">
      <pivotArea type="all" dataOnly="0" outline="0" fieldPosition="0"/>
    </format>
    <format dxfId="1171">
      <pivotArea field="3" type="button" dataOnly="0" labelOnly="1" outline="0" axis="axisRow" fieldPosition="0"/>
    </format>
    <format dxfId="1170">
      <pivotArea field="4" type="button" dataOnly="0" labelOnly="1" outline="0" axis="axisRow" fieldPosition="1"/>
    </format>
    <format dxfId="1169">
      <pivotArea field="5" type="button" dataOnly="0" labelOnly="1" outline="0" axis="axisRow" fieldPosition="2"/>
    </format>
    <format dxfId="1168">
      <pivotArea field="7" type="button" dataOnly="0" labelOnly="1" outline="0" axis="axisRow" fieldPosition="3"/>
    </format>
    <format dxfId="11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6">
      <pivotArea field="3" type="button" dataOnly="0" labelOnly="1" outline="0" axis="axisRow" fieldPosition="0"/>
    </format>
    <format dxfId="1165">
      <pivotArea field="4" type="button" dataOnly="0" labelOnly="1" outline="0" axis="axisRow" fieldPosition="1"/>
    </format>
    <format dxfId="1164">
      <pivotArea field="5" type="button" dataOnly="0" labelOnly="1" outline="0" axis="axisRow" fieldPosition="2"/>
    </format>
    <format dxfId="1163">
      <pivotArea field="7" type="button" dataOnly="0" labelOnly="1" outline="0" axis="axisRow" fieldPosition="3"/>
    </format>
    <format dxfId="11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1">
      <pivotArea type="all" dataOnly="0" outline="0" fieldPosition="0"/>
    </format>
    <format dxfId="1160">
      <pivotArea outline="0" collapsedLevelsAreSubtotals="1" fieldPosition="0"/>
    </format>
    <format dxfId="1159">
      <pivotArea field="3" type="button" dataOnly="0" labelOnly="1" outline="0" axis="axisRow" fieldPosition="0"/>
    </format>
    <format dxfId="1158">
      <pivotArea field="4" type="button" dataOnly="0" labelOnly="1" outline="0" axis="axisRow" fieldPosition="1"/>
    </format>
    <format dxfId="1157">
      <pivotArea field="5" type="button" dataOnly="0" labelOnly="1" outline="0" axis="axisRow" fieldPosition="2"/>
    </format>
    <format dxfId="1156">
      <pivotArea field="7" type="button" dataOnly="0" labelOnly="1" outline="0" axis="axisRow" fieldPosition="3"/>
    </format>
    <format dxfId="1155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1154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1153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1152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1151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1150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1149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1148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1147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1146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1145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1144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1143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1142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1141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1140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1139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1138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1137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1136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1135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1134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1133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1132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1131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1130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1129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1128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1127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1126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1125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1124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1123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1122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1121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1120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1119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1118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1117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1116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1115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1114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1113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1112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1111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110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1109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108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1107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1106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1105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1104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1103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1102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1101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1100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1099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1098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1097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1096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1095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1094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887">
      <pivotArea dataOnly="0" labelOnly="1" outline="0" fieldPosition="0">
        <references count="3">
          <reference field="3" count="1" selected="0">
            <x v="246"/>
          </reference>
          <reference field="4" count="1" selected="0">
            <x v="280"/>
          </reference>
          <reference field="5" count="1">
            <x v="104"/>
          </reference>
        </references>
      </pivotArea>
    </format>
    <format dxfId="886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31"/>
          </reference>
          <reference field="5" count="1">
            <x v="30"/>
          </reference>
        </references>
      </pivotArea>
    </format>
    <format dxfId="885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05"/>
          </reference>
          <reference field="5" count="1">
            <x v="99"/>
          </reference>
        </references>
      </pivotArea>
    </format>
    <format dxfId="884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17"/>
          </reference>
          <reference field="5" count="1">
            <x v="20"/>
          </reference>
        </references>
      </pivotArea>
    </format>
    <format dxfId="883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46"/>
          </reference>
          <reference field="5" count="1">
            <x v="71"/>
          </reference>
        </references>
      </pivotArea>
    </format>
    <format dxfId="88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57"/>
          </reference>
          <reference field="5" count="1">
            <x v="21"/>
          </reference>
        </references>
      </pivotArea>
    </format>
    <format dxfId="881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116"/>
          </reference>
          <reference field="5" count="1">
            <x v="32"/>
          </reference>
        </references>
      </pivotArea>
    </format>
    <format dxfId="880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63"/>
          </reference>
          <reference field="5" count="1">
            <x v="6"/>
          </reference>
        </references>
      </pivotArea>
    </format>
    <format dxfId="879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1"/>
          </reference>
          <reference field="5" count="1">
            <x v="10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6"/>
          </reference>
          <reference field="5" count="1">
            <x v="73"/>
          </reference>
        </references>
      </pivotArea>
    </format>
    <format dxfId="877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278"/>
          </reference>
          <reference field="5" count="1">
            <x v="69"/>
          </reference>
        </references>
      </pivotArea>
    </format>
    <format dxfId="876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89"/>
          </reference>
          <reference field="5" count="1">
            <x v="37"/>
          </reference>
        </references>
      </pivotArea>
    </format>
    <format dxfId="875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33"/>
          </reference>
          <reference field="5" count="1">
            <x v="139"/>
          </reference>
        </references>
      </pivotArea>
    </format>
    <format dxfId="874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66"/>
          </reference>
          <reference field="5" count="1">
            <x v="11"/>
          </reference>
        </references>
      </pivotArea>
    </format>
    <format dxfId="873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64"/>
          </reference>
        </references>
      </pivotArea>
    </format>
    <format dxfId="872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9"/>
          </reference>
          <reference field="5" count="1">
            <x v="168"/>
          </reference>
        </references>
      </pivotArea>
    </format>
    <format dxfId="871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16"/>
          </reference>
          <reference field="5" count="1">
            <x v="32"/>
          </reference>
        </references>
      </pivotArea>
    </format>
    <format dxfId="870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75"/>
          </reference>
          <reference field="5" count="1">
            <x v="21"/>
          </reference>
        </references>
      </pivotArea>
    </format>
    <format dxfId="869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6"/>
          </reference>
          <reference field="5" count="1">
            <x v="146"/>
          </reference>
        </references>
      </pivotArea>
    </format>
    <format dxfId="868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5"/>
          </reference>
          <reference field="5" count="1">
            <x v="64"/>
          </reference>
        </references>
      </pivotArea>
    </format>
    <format dxfId="86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4"/>
          </reference>
          <reference field="5" count="1">
            <x v="99"/>
          </reference>
        </references>
      </pivotArea>
    </format>
    <format dxfId="866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72"/>
          </reference>
          <reference field="5" count="1">
            <x v="12"/>
          </reference>
        </references>
      </pivotArea>
    </format>
    <format dxfId="865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76"/>
          </reference>
          <reference field="5" count="1">
            <x v="37"/>
          </reference>
        </references>
      </pivotArea>
    </format>
    <format dxfId="86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57"/>
          </reference>
          <reference field="5" count="1">
            <x v="20"/>
          </reference>
        </references>
      </pivotArea>
    </format>
    <format dxfId="863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85"/>
          </reference>
          <reference field="5" count="1">
            <x v="87"/>
          </reference>
        </references>
      </pivotArea>
    </format>
    <format dxfId="862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77"/>
          </reference>
          <reference field="5" count="1">
            <x v="21"/>
          </reference>
        </references>
      </pivotArea>
    </format>
    <format dxfId="861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97"/>
          </reference>
          <reference field="5" count="1">
            <x v="54"/>
          </reference>
        </references>
      </pivotArea>
    </format>
    <format dxfId="860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122"/>
          </reference>
          <reference field="5" count="1">
            <x v="46"/>
          </reference>
        </references>
      </pivotArea>
    </format>
    <format dxfId="859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281"/>
          </reference>
          <reference field="5" count="1">
            <x v="81"/>
          </reference>
        </references>
      </pivotArea>
    </format>
    <format dxfId="858">
      <pivotArea dataOnly="0" labelOnly="1" outline="0" fieldPosition="0">
        <references count="3">
          <reference field="3" count="1" selected="0">
            <x v="298"/>
          </reference>
          <reference field="4" count="1" selected="0">
            <x v="65"/>
          </reference>
          <reference field="5" count="1">
            <x v="12"/>
          </reference>
        </references>
      </pivotArea>
    </format>
    <format dxfId="857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856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207"/>
          </reference>
          <reference field="5" count="1">
            <x v="83"/>
          </reference>
        </references>
      </pivotArea>
    </format>
    <format dxfId="855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56"/>
          </reference>
          <reference field="5" count="1">
            <x v="91"/>
          </reference>
        </references>
      </pivotArea>
    </format>
    <format dxfId="854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25"/>
          </reference>
          <reference field="5" count="1">
            <x v="28"/>
          </reference>
        </references>
      </pivotArea>
    </format>
    <format dxfId="853">
      <pivotArea dataOnly="0" labelOnly="1" outline="0" fieldPosition="0">
        <references count="3">
          <reference field="3" count="1" selected="0">
            <x v="385"/>
          </reference>
          <reference field="4" count="1" selected="0">
            <x v="279"/>
          </reference>
          <reference field="5" count="1">
            <x v="33"/>
          </reference>
        </references>
      </pivotArea>
    </format>
    <format dxfId="852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64"/>
          </reference>
          <reference field="5" count="1">
            <x v="27"/>
          </reference>
        </references>
      </pivotArea>
    </format>
    <format dxfId="851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91"/>
          </reference>
          <reference field="5" count="1">
            <x v="54"/>
          </reference>
        </references>
      </pivotArea>
    </format>
    <format dxfId="850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233"/>
          </reference>
          <reference field="5" count="1">
            <x v="111"/>
          </reference>
        </references>
      </pivotArea>
    </format>
    <format dxfId="849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72"/>
          </reference>
        </references>
      </pivotArea>
    </format>
    <format dxfId="848">
      <pivotArea dataOnly="0" labelOnly="1" outline="0" fieldPosition="0">
        <references count="3">
          <reference field="3" count="1" selected="0">
            <x v="396"/>
          </reference>
          <reference field="4" count="1" selected="0">
            <x v="197"/>
          </reference>
          <reference field="5" count="1">
            <x v="55"/>
          </reference>
        </references>
      </pivotArea>
    </format>
    <format dxfId="847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38"/>
          </reference>
        </references>
      </pivotArea>
    </format>
    <format dxfId="846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112"/>
          </reference>
          <reference field="5" count="1">
            <x v="23"/>
          </reference>
        </references>
      </pivotArea>
    </format>
    <format dxfId="845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32"/>
          </reference>
          <reference field="5" count="1">
            <x v="100"/>
          </reference>
        </references>
      </pivotArea>
    </format>
    <format dxfId="844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53"/>
          </reference>
          <reference field="5" count="1">
            <x v="10"/>
          </reference>
        </references>
      </pivotArea>
    </format>
    <format dxfId="843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171"/>
          </reference>
          <reference field="5" count="1">
            <x v="68"/>
          </reference>
        </references>
      </pivotArea>
    </format>
    <format dxfId="842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65"/>
          </reference>
          <reference field="5" count="1">
            <x v="51"/>
          </reference>
        </references>
      </pivotArea>
    </format>
    <format dxfId="841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44"/>
          </reference>
          <reference field="5" count="1">
            <x v="46"/>
          </reference>
        </references>
      </pivotArea>
    </format>
    <format dxfId="840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90"/>
          </reference>
          <reference field="5" count="1">
            <x v="124"/>
          </reference>
        </references>
      </pivotArea>
    </format>
    <format dxfId="839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123"/>
          </reference>
          <reference field="5" count="1">
            <x v="141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97"/>
          </reference>
          <reference field="5" count="1">
            <x v="53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81"/>
          </reference>
          <reference field="5" count="1">
            <x v="52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3"/>
          </reference>
          <reference field="5" count="1">
            <x v="73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8"/>
          </reference>
          <reference field="5" count="1">
            <x v="145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65"/>
          </reference>
          <reference field="5" count="1">
            <x v="101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78"/>
          </reference>
          <reference field="5" count="1">
            <x v="22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84"/>
          </reference>
          <reference field="5" count="1">
            <x v="6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4"/>
          </reference>
          <reference field="5" count="1">
            <x v="77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119"/>
          </reference>
          <reference field="4" count="1" selected="0">
            <x v="109"/>
          </reference>
          <reference field="5" count="1">
            <x v="105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8"/>
          </reference>
          <reference field="5" count="1">
            <x v="54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83"/>
          </reference>
          <reference field="5" count="1">
            <x v="137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398"/>
          </reference>
          <reference field="4" count="1" selected="0">
            <x v="293"/>
          </reference>
          <reference field="5" count="1">
            <x v="61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66"/>
          </reference>
          <reference field="5" count="1">
            <x v="85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21"/>
          </reference>
          <reference field="5" count="1">
            <x v="60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121"/>
          </reference>
          <reference field="5" count="1">
            <x v="86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370"/>
          </reference>
          <reference field="4" count="1" selected="0">
            <x v="15"/>
          </reference>
          <reference field="5" count="1">
            <x v="93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114"/>
          </reference>
          <reference field="5" count="1">
            <x v="44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63"/>
          </reference>
          <reference field="5" count="1">
            <x v="112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38"/>
          </reference>
          <reference field="5" count="1">
            <x v="94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135"/>
          </reference>
          <reference field="5" count="1">
            <x v="113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12"/>
          </reference>
          <reference field="5" count="1">
            <x v="141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102"/>
          </reference>
          <reference field="5" count="1">
            <x v="108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182"/>
          </reference>
          <reference field="5" count="1">
            <x v="161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51"/>
          </reference>
          <reference field="5" count="1">
            <x v="76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58"/>
          </reference>
          <reference field="5" count="1">
            <x v="26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417"/>
          </reference>
          <reference field="4" count="1" selected="0">
            <x v="65"/>
          </reference>
          <reference field="5" count="1">
            <x v="157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33"/>
          </reference>
          <reference field="5" count="1">
            <x v="13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402"/>
          </reference>
          <reference field="4" count="1" selected="0">
            <x v="296"/>
          </reference>
          <reference field="5" count="1">
            <x v="95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86"/>
          </reference>
          <reference field="5" count="1">
            <x v="9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412"/>
          </reference>
          <reference field="4" count="1" selected="0">
            <x v="65"/>
          </reference>
          <reference field="5" count="1">
            <x v="144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59"/>
          </reference>
          <reference field="5" count="1">
            <x v="147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65"/>
          </reference>
          <reference field="5" count="1">
            <x v="107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3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189"/>
          </reference>
          <reference field="5" count="1">
            <x v="12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15"/>
          </reference>
          <reference field="5" count="1">
            <x v="122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403"/>
          </reference>
          <reference field="4" count="1" selected="0">
            <x v="297"/>
          </reference>
          <reference field="5" count="1">
            <x v="96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11"/>
          </reference>
          <reference field="5" count="1">
            <x v="148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79"/>
          </reference>
          <reference field="5" count="1">
            <x v="20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48"/>
          </reference>
          <reference field="5" count="1">
            <x v="115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260"/>
          </reference>
          <reference field="5" count="1">
            <x v="90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18"/>
          </reference>
          <reference field="5" count="1">
            <x v="141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52"/>
          </reference>
          <reference field="5" count="1">
            <x v="106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25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199"/>
          </reference>
          <reference field="5" count="1">
            <x v="159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28"/>
          </reference>
          <reference field="5" count="1">
            <x v="58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397"/>
          </reference>
          <reference field="4" count="1" selected="0">
            <x v="292"/>
          </reference>
          <reference field="5" count="1">
            <x v="57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123"/>
          </reference>
          <reference field="5" count="1">
            <x v="34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40"/>
          </reference>
          <reference field="5" count="1">
            <x v="50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04"/>
          </reference>
          <reference field="5" count="1">
            <x v="54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364"/>
          </reference>
          <reference field="4" count="1" selected="0">
            <x v="267"/>
          </reference>
          <reference field="5" count="1">
            <x v="37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331"/>
          </reference>
          <reference field="4" count="1" selected="0">
            <x v="246"/>
          </reference>
          <reference field="5" count="1">
            <x v="19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362"/>
          </reference>
          <reference field="4" count="1" selected="0">
            <x v="266"/>
          </reference>
          <reference field="5" count="1">
            <x v="57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75"/>
          </reference>
          <reference field="5" count="1">
            <x v="84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73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50"/>
          </reference>
          <reference field="5" count="1">
            <x v="160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7"/>
          </reference>
          <reference field="5" count="1">
            <x v="74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344"/>
          </reference>
          <reference field="4" count="1" selected="0">
            <x v="255"/>
          </reference>
          <reference field="5" count="1">
            <x v="43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281"/>
          </reference>
          <reference field="4" count="1" selected="0">
            <x v="65"/>
          </reference>
          <reference field="5" count="1">
            <x v="18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1"/>
          </reference>
          <reference field="5" count="1">
            <x v="93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6"/>
          </reference>
          <reference field="5" count="1">
            <x v="70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8"/>
          </reference>
          <reference field="5" count="1">
            <x v="52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74"/>
          </reference>
          <reference field="5" count="1">
            <x v="45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2"/>
          </reference>
          <reference field="5" count="1">
            <x v="29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219"/>
          </reference>
          <reference field="5" count="1">
            <x v="4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404"/>
          </reference>
          <reference field="4" count="1" selected="0">
            <x v="176"/>
          </reference>
          <reference field="5" count="1">
            <x v="97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368"/>
          </reference>
          <reference field="4" count="1" selected="0">
            <x v="270"/>
          </reference>
          <reference field="5" count="1">
            <x v="80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341"/>
          </reference>
          <reference field="4" count="1" selected="0">
            <x v="253"/>
          </reference>
          <reference field="5" count="1">
            <x v="48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76"/>
          </reference>
          <reference field="5" count="1">
            <x v="66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345"/>
          </reference>
          <reference field="4" count="1" selected="0">
            <x v="256"/>
          </reference>
          <reference field="5" count="1">
            <x v="49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1"/>
          </reference>
          <reference field="5" count="1">
            <x v="42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84"/>
          </reference>
          <reference field="5" count="1">
            <x v="74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88"/>
          </reference>
          <reference field="5" count="1">
            <x v="23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42"/>
          </reference>
          <reference field="5" count="1">
            <x v="46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78"/>
          </reference>
          <reference field="5" count="1">
            <x v="98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334"/>
          </reference>
          <reference field="4" count="1" selected="0">
            <x v="249"/>
          </reference>
          <reference field="5" count="1">
            <x v="102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7"/>
          </reference>
          <reference field="5" count="1">
            <x v="42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2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36"/>
          </reference>
          <reference field="5" count="1">
            <x v="56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72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198"/>
          </reference>
          <reference field="4" count="1" selected="0">
            <x v="164"/>
          </reference>
          <reference field="5" count="1">
            <x v="31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3"/>
          </reference>
          <reference field="5" count="1">
            <x v="79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371"/>
          </reference>
          <reference field="4" count="1" selected="0">
            <x v="284"/>
          </reference>
          <reference field="5" count="1">
            <x v="92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221"/>
          </reference>
          <reference field="5" count="1">
            <x v="130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286"/>
          </reference>
          <reference field="4" count="1" selected="0">
            <x v="111"/>
          </reference>
          <reference field="5" count="1">
            <x v="88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47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418"/>
          </reference>
          <reference field="4" count="1" selected="0">
            <x v="306"/>
          </reference>
          <reference field="5" count="1">
            <x v="158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235"/>
          </reference>
          <reference field="5" count="1">
            <x v="138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401"/>
          </reference>
          <reference field="4" count="1" selected="0">
            <x v="295"/>
          </reference>
          <reference field="5" count="1">
            <x v="89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113"/>
          </reference>
          <reference field="5" count="1">
            <x v="137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78"/>
          </reference>
          <reference field="5" count="1">
            <x v="43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10"/>
          </reference>
          <reference field="5" count="1">
            <x v="5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294"/>
          </reference>
          <reference field="4" count="1" selected="0">
            <x v="222"/>
          </reference>
          <reference field="5" count="1">
            <x v="66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56"/>
          </reference>
          <reference field="4" count="1" selected="0">
            <x v="261"/>
          </reference>
          <reference field="5" count="1">
            <x v="129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399"/>
          </reference>
          <reference field="4" count="1" selected="0">
            <x v="3"/>
          </reference>
          <reference field="5" count="1">
            <x v="62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384"/>
          </reference>
          <reference field="4" count="1" selected="0">
            <x v="207"/>
          </reference>
          <reference field="5" count="1">
            <x v="162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12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9"/>
          </reference>
          <reference field="5" count="1">
            <x v="7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2"/>
          </reference>
          <reference field="5" count="1">
            <x v="168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408"/>
          </reference>
          <reference field="4" count="1" selected="0">
            <x v="300"/>
          </reference>
          <reference field="5" count="1">
            <x v="120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9"/>
          </reference>
          <reference field="5" count="1">
            <x v="94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96"/>
          </reference>
          <reference field="5" count="1">
            <x v="131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243"/>
          </reference>
          <reference field="4" count="1" selected="0">
            <x v="47"/>
          </reference>
          <reference field="5" count="1">
            <x v="156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376"/>
          </reference>
          <reference field="4" count="1" selected="0">
            <x v="275"/>
          </reference>
          <reference field="5" count="1">
            <x v="50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90"/>
          </reference>
          <reference field="5" count="1">
            <x v="4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45"/>
          </reference>
          <reference field="5" count="1">
            <x v="63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42"/>
          </reference>
          <reference field="5" count="1">
            <x v="51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47"/>
          </reference>
          <reference field="5" count="1">
            <x v="82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98"/>
          </reference>
          <reference field="4" count="1" selected="0">
            <x v="51"/>
          </reference>
          <reference field="5" count="1">
            <x v="24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336"/>
          </reference>
          <reference field="4" count="1" selected="0">
            <x v="21"/>
          </reference>
          <reference field="5" count="1">
            <x v="44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60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276"/>
          </reference>
          <reference field="5" count="1">
            <x v="114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65"/>
          </reference>
          <reference field="5" count="1">
            <x v="32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114"/>
          </reference>
          <reference field="5" count="1">
            <x v="117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57"/>
          </reference>
          <reference field="5" count="1">
            <x v="44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302"/>
          </reference>
          <reference field="5" count="1">
            <x v="143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413"/>
          </reference>
          <reference field="4" count="1" selected="0">
            <x v="3"/>
          </reference>
          <reference field="5" count="1">
            <x v="151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0"/>
          </reference>
          <reference field="5" count="1">
            <x v="35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347"/>
          </reference>
          <reference field="4" count="1" selected="0">
            <x v="257"/>
          </reference>
          <reference field="5" count="1">
            <x v="150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346"/>
          </reference>
          <reference field="4" count="1" selected="0">
            <x v="54"/>
          </reference>
          <reference field="5" count="1">
            <x v="14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9"/>
          </reference>
          <reference field="5" count="1">
            <x v="154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99"/>
          </reference>
          <reference field="5" count="1">
            <x v="36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272"/>
          </reference>
          <reference field="4" count="1" selected="0">
            <x v="209"/>
          </reference>
          <reference field="5" count="1">
            <x v="146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338"/>
          </reference>
          <reference field="4" count="1" selected="0">
            <x v="242"/>
          </reference>
          <reference field="5" count="1">
            <x v="45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24"/>
          </reference>
          <reference field="5" count="1">
            <x v="17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416"/>
          </reference>
          <reference field="4" count="1" selected="0">
            <x v="123"/>
          </reference>
          <reference field="5" count="1">
            <x v="4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415"/>
          </reference>
          <reference field="4" count="1" selected="0">
            <x v="305"/>
          </reference>
          <reference field="5" count="1">
            <x v="154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28"/>
          </reference>
          <reference field="5" count="1">
            <x v="39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65"/>
          </reference>
          <reference field="5" count="1">
            <x v="4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30"/>
          </reference>
          <reference field="5" count="1">
            <x v="17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93"/>
          </reference>
          <reference field="5" count="1">
            <x v="3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68"/>
          </reference>
          <reference field="5" count="1">
            <x v="67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6"/>
          </reference>
          <reference field="5" count="1">
            <x v="123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98"/>
          </reference>
          <reference field="5" count="1">
            <x v="107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0"/>
          </reference>
          <reference field="5" count="1">
            <x v="105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414"/>
          </reference>
          <reference field="4" count="1" selected="0">
            <x v="304"/>
          </reference>
          <reference field="5" count="1">
            <x v="123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6"/>
          </reference>
          <reference field="5" count="1">
            <x v="14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3"/>
          </reference>
          <reference field="5" count="1">
            <x v="16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20"/>
          </reference>
          <reference field="5" count="1">
            <x v="51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50"/>
          </reference>
          <reference field="5" count="1">
            <x v="59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407"/>
          </reference>
          <reference field="4" count="1" selected="0">
            <x v="299"/>
          </reference>
          <reference field="5" count="1">
            <x v="110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249"/>
          </reference>
          <reference field="4" count="1" selected="0">
            <x v="282"/>
          </reference>
          <reference field="5" count="1">
            <x v="164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337"/>
          </reference>
          <reference field="4" count="1" selected="0">
            <x v="251"/>
          </reference>
          <reference field="5" count="1">
            <x v="39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76"/>
          </reference>
          <reference field="5" count="1">
            <x v="121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406"/>
          </reference>
          <reference field="4" count="1" selected="0">
            <x v="56"/>
          </reference>
          <reference field="5" count="1">
            <x v="109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34"/>
          </reference>
          <reference field="5" count="1">
            <x v="133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351"/>
          </reference>
          <reference field="4" count="1" selected="0">
            <x v="258"/>
          </reference>
          <reference field="5" count="1">
            <x v="116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3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85"/>
          </reference>
          <reference field="5" count="1">
            <x v="153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59"/>
          </reference>
          <reference field="5" count="1">
            <x v="127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56"/>
          </reference>
          <reference field="5" count="1">
            <x v="51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10"/>
          </reference>
          <reference field="5" count="1">
            <x v="52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177"/>
          </reference>
          <reference field="5" count="1">
            <x v="46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353"/>
          </reference>
          <reference field="4" count="1" selected="0">
            <x v="21"/>
          </reference>
          <reference field="5" count="1">
            <x v="135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409"/>
          </reference>
          <reference field="4" count="1" selected="0">
            <x v="59"/>
          </reference>
          <reference field="5" count="1">
            <x v="140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37"/>
          </reference>
          <reference field="5" count="1">
            <x v="75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87"/>
          </reference>
          <reference field="5" count="1">
            <x v="160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71"/>
          </reference>
          <reference field="5" count="1">
            <x v="20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303"/>
          </reference>
          <reference field="5" count="1">
            <x v="152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153"/>
          </reference>
          <reference field="5" count="1">
            <x v="166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21"/>
          </reference>
          <reference field="5" count="1">
            <x v="89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59"/>
          </reference>
          <reference field="5" count="1">
            <x v="136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0"/>
          </reference>
          <reference field="5" count="1">
            <x v="43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70"/>
          </reference>
          <reference field="5" count="1">
            <x v="126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102"/>
          </reference>
          <reference field="5" count="1">
            <x v="167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15"/>
          </reference>
          <reference field="5" count="1">
            <x v="73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62"/>
          </reference>
          <reference field="5" count="1">
            <x v="28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57"/>
          </reference>
          <reference field="5" count="1">
            <x v="165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394"/>
          </reference>
          <reference field="4" count="1" selected="0">
            <x v="290"/>
          </reference>
          <reference field="5" count="1">
            <x v="28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101"/>
          </reference>
          <reference field="5" count="1">
            <x v="15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3"/>
          </reference>
          <reference field="5" count="1">
            <x v="149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232"/>
          </reference>
          <reference field="4" count="1" selected="0">
            <x v="183"/>
          </reference>
          <reference field="5" count="1">
            <x v="134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115"/>
          </reference>
          <reference field="5" count="1">
            <x v="112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29"/>
          </reference>
          <reference field="5" count="1">
            <x v="60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22"/>
          </reference>
          <reference field="5" count="1">
            <x v="65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375"/>
          </reference>
          <reference field="4" count="1" selected="0">
            <x v="274"/>
          </reference>
          <reference field="5" count="1">
            <x v="78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400"/>
          </reference>
          <reference field="4" count="1" selected="0">
            <x v="294"/>
          </reference>
          <reference field="5" count="1">
            <x v="66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80"/>
          </reference>
          <reference field="5" count="1">
            <x v="118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367"/>
          </reference>
          <reference field="4" count="1" selected="0">
            <x v="243"/>
          </reference>
          <reference field="5" count="1">
            <x v="80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34"/>
          </reference>
          <reference field="5" count="1">
            <x v="155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285"/>
          </reference>
          <reference field="4" count="1" selected="0">
            <x v="217"/>
          </reference>
          <reference field="5" count="1">
            <x v="42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359"/>
          </reference>
          <reference field="4" count="1" selected="0">
            <x v="264"/>
          </reference>
          <reference field="5" count="1">
            <x v="124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366"/>
          </reference>
          <reference field="4" count="1" selected="0">
            <x v="269"/>
          </reference>
          <reference field="5" count="1">
            <x v="67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17"/>
          </reference>
          <reference field="5" count="1">
            <x v="45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395"/>
          </reference>
          <reference field="4" count="1" selected="0">
            <x v="291"/>
          </reference>
          <reference field="5" count="1">
            <x v="51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212"/>
          </reference>
          <reference field="5" count="1">
            <x v="120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262"/>
          </reference>
          <reference field="5" count="1">
            <x v="132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361"/>
          </reference>
          <reference field="4" count="1" selected="0">
            <x v="201"/>
          </reference>
          <reference field="5" count="1">
            <x v="124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53"/>
          </reference>
          <reference field="5" count="1">
            <x v="134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101"/>
          </reference>
          <reference field="5" count="1">
            <x v="119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3"/>
          </reference>
          <reference field="5" count="1">
            <x v="169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387"/>
          </reference>
          <reference field="4" count="1" selected="0">
            <x v="285"/>
          </reference>
          <reference field="5" count="1">
            <x v="2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59"/>
          </reference>
          <reference field="5" count="1">
            <x v="9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27"/>
          </reference>
          <reference field="4" count="1" selected="0">
            <x v="243"/>
          </reference>
          <reference field="5" count="1">
            <x v="64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8"/>
          </reference>
          <reference field="5" count="1">
            <x v="103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419"/>
          </reference>
          <reference field="4" count="1" selected="0">
            <x v="307"/>
          </reference>
          <reference field="5" count="1">
            <x v="14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268"/>
          </reference>
          <reference field="4" count="1" selected="0">
            <x v="205"/>
          </reference>
          <reference field="5" count="1">
            <x v="79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335"/>
          </reference>
          <reference field="4" count="1" selected="0">
            <x v="250"/>
          </reference>
          <reference field="5" count="1">
            <x v="105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410"/>
          </reference>
          <reference field="4" count="1" selected="0">
            <x v="301"/>
          </reference>
          <reference field="5" count="1">
            <x v="142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94"/>
          </reference>
          <reference field="5" count="1">
            <x v="122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59"/>
          </reference>
          <reference field="5" count="1">
            <x v="5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88"/>
          </reference>
          <reference field="5" count="1">
            <x v="42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26"/>
          </reference>
          <reference field="4" count="1" selected="0">
            <x v="181"/>
          </reference>
          <reference field="5" count="1">
            <x v="74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342"/>
          </reference>
          <reference field="4" count="1" selected="0">
            <x v="21"/>
          </reference>
          <reference field="5" count="1">
            <x v="41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78"/>
          </reference>
          <reference field="5" count="1">
            <x v="128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39"/>
          </reference>
          <reference field="5" count="1">
            <x v="16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287"/>
          </reference>
          <reference field="5" count="1">
            <x v="40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389"/>
          </reference>
          <reference field="4" count="1" selected="0">
            <x v="286"/>
          </reference>
          <reference field="5" count="1">
            <x v="7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90"/>
          </reference>
          <reference field="4" count="1" selected="0">
            <x v="262"/>
          </reference>
          <reference field="5" count="1">
            <x v="39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7"/>
          </reference>
          <reference field="5" count="1">
            <x v="68"/>
          </reference>
        </references>
      </pivotArea>
    </format>
    <format dxfId="626">
      <pivotArea dataOnly="0" labelOnly="1" outline="0" fieldPosition="0">
        <references count="4">
          <reference field="3" count="1" selected="0">
            <x v="246"/>
          </reference>
          <reference field="4" count="1" selected="0">
            <x v="28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625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31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624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05"/>
          </reference>
          <reference field="5" count="1" selected="0">
            <x v="99"/>
          </reference>
          <reference field="7" count="1">
            <x v="7"/>
          </reference>
        </references>
      </pivotArea>
    </format>
    <format dxfId="623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17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22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46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62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5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20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116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619">
      <pivotArea dataOnly="0" labelOnly="1" outline="0" fieldPosition="0">
        <references count="4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18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17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6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616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278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615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89"/>
          </reference>
          <reference field="5" count="1" selected="0">
            <x v="37"/>
          </reference>
          <reference field="7" count="1">
            <x v="8"/>
          </reference>
        </references>
      </pivotArea>
    </format>
    <format dxfId="614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33"/>
          </reference>
          <reference field="5" count="1" selected="0">
            <x v="139"/>
          </reference>
          <reference field="7" count="1">
            <x v="1"/>
          </reference>
        </references>
      </pivotArea>
    </format>
    <format dxfId="613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6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612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11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9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610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16"/>
          </reference>
          <reference field="5" count="1" selected="0">
            <x v="32"/>
          </reference>
          <reference field="7" count="1">
            <x v="10"/>
          </reference>
        </references>
      </pivotArea>
    </format>
    <format dxfId="609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75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08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6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607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06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4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605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72"/>
          </reference>
          <reference field="5" count="1" selected="0">
            <x v="12"/>
          </reference>
          <reference field="7" count="1">
            <x v="3"/>
          </reference>
        </references>
      </pivotArea>
    </format>
    <format dxfId="604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76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603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57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602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85"/>
          </reference>
          <reference field="5" count="1" selected="0">
            <x v="87"/>
          </reference>
          <reference field="7" count="1">
            <x v="13"/>
          </reference>
        </references>
      </pivotArea>
    </format>
    <format dxfId="60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7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00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97"/>
          </reference>
          <reference field="5" count="1" selected="0">
            <x v="54"/>
          </reference>
          <reference field="7" count="1">
            <x v="5"/>
          </reference>
        </references>
      </pivotArea>
    </format>
    <format dxfId="599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12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98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281"/>
          </reference>
          <reference field="5" count="1" selected="0">
            <x v="81"/>
          </reference>
          <reference field="7" count="1">
            <x v="13"/>
          </reference>
        </references>
      </pivotArea>
    </format>
    <format dxfId="597">
      <pivotArea dataOnly="0" labelOnly="1" outline="0" fieldPosition="0">
        <references count="4">
          <reference field="3" count="1" selected="0">
            <x v="298"/>
          </reference>
          <reference field="4" count="1" selected="0">
            <x v="65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596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95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207"/>
          </reference>
          <reference field="5" count="1" selected="0">
            <x v="83"/>
          </reference>
          <reference field="7" count="1">
            <x v="13"/>
          </reference>
        </references>
      </pivotArea>
    </format>
    <format dxfId="594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91"/>
          </reference>
          <reference field="7" count="1">
            <x v="13"/>
          </reference>
        </references>
      </pivotArea>
    </format>
    <format dxfId="593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25"/>
          </reference>
          <reference field="5" count="1" selected="0">
            <x v="28"/>
          </reference>
          <reference field="7" count="1">
            <x v="1"/>
          </reference>
        </references>
      </pivotArea>
    </format>
    <format dxfId="592">
      <pivotArea dataOnly="0" labelOnly="1" outline="0" fieldPosition="0">
        <references count="4">
          <reference field="3" count="1" selected="0">
            <x v="385"/>
          </reference>
          <reference field="4" count="1" selected="0">
            <x v="279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91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64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590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91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58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233"/>
          </reference>
          <reference field="5" count="1" selected="0">
            <x v="111"/>
          </reference>
          <reference field="7" count="1">
            <x v="3"/>
          </reference>
        </references>
      </pivotArea>
    </format>
    <format dxfId="588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587">
      <pivotArea dataOnly="0" labelOnly="1" outline="0" fieldPosition="0">
        <references count="4">
          <reference field="3" count="1" selected="0">
            <x v="396"/>
          </reference>
          <reference field="4" count="1" selected="0">
            <x v="197"/>
          </reference>
          <reference field="5" count="1" selected="0">
            <x v="55"/>
          </reference>
          <reference field="7" count="1">
            <x v="10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38"/>
          </reference>
          <reference field="7" count="1">
            <x v="6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112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32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5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171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65"/>
          </reference>
          <reference field="5" count="1" selected="0">
            <x v="51"/>
          </reference>
          <reference field="7" count="1">
            <x v="4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4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9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123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97"/>
          </reference>
          <reference field="5" count="1" selected="0">
            <x v="53"/>
          </reference>
          <reference field="7" count="1">
            <x v="10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1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8"/>
          </reference>
          <reference field="5" count="1" selected="0">
            <x v="145"/>
          </reference>
          <reference field="7" count="1">
            <x v="4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78"/>
          </reference>
          <reference field="5" count="1" selected="0">
            <x v="22"/>
          </reference>
          <reference field="7" count="1">
            <x v="2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84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4"/>
          </reference>
          <reference field="5" count="1" selected="0">
            <x v="77"/>
          </reference>
          <reference field="7" count="1">
            <x v="8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19"/>
          </reference>
          <reference field="4" count="1" selected="0">
            <x v="109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54"/>
          </reference>
          <reference field="7" count="1">
            <x v="9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8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398"/>
          </reference>
          <reference field="4" count="1" selected="0">
            <x v="293"/>
          </reference>
          <reference field="5" count="1" selected="0">
            <x v="61"/>
          </reference>
          <reference field="7" count="1">
            <x v="10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85"/>
          </reference>
          <reference field="7" count="1">
            <x v="13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21"/>
          </reference>
          <reference field="5" count="1" selected="0">
            <x v="60"/>
          </reference>
          <reference field="7" count="1">
            <x v="5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121"/>
          </reference>
          <reference field="5" count="1" selected="0">
            <x v="86"/>
          </reference>
          <reference field="7" count="1">
            <x v="13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370"/>
          </reference>
          <reference field="4" count="1" selected="0">
            <x v="15"/>
          </reference>
          <reference field="5" count="1" selected="0">
            <x v="93"/>
          </reference>
          <reference field="7" count="1">
            <x v="13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114"/>
          </reference>
          <reference field="5" count="1" selected="0">
            <x v="44"/>
          </reference>
          <reference field="7" count="1">
            <x v="4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63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38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135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12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102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182"/>
          </reference>
          <reference field="5" count="1" selected="0">
            <x v="161"/>
          </reference>
          <reference field="7" count="1">
            <x v="14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76"/>
          </reference>
          <reference field="7" count="1">
            <x v="8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58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417"/>
          </reference>
          <reference field="4" count="1" selected="0">
            <x v="65"/>
          </reference>
          <reference field="5" count="1" selected="0">
            <x v="157"/>
          </reference>
          <reference field="7" count="1">
            <x v="5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33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402"/>
          </reference>
          <reference field="4" count="1" selected="0">
            <x v="296"/>
          </reference>
          <reference field="5" count="1" selected="0">
            <x v="95"/>
          </reference>
          <reference field="7" count="1">
            <x v="13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144"/>
          </reference>
          <reference field="4" count="1" selected="0">
            <x v="86"/>
          </reference>
          <reference field="5" count="1" selected="0">
            <x v="9"/>
          </reference>
          <reference field="7" count="1">
            <x v="7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412"/>
          </reference>
          <reference field="4" count="1" selected="0">
            <x v="65"/>
          </reference>
          <reference field="5" count="1" selected="0">
            <x v="144"/>
          </reference>
          <reference field="7" count="1">
            <x v="4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59"/>
          </reference>
          <reference field="5" count="1" selected="0">
            <x v="147"/>
          </reference>
          <reference field="7" count="1">
            <x v="9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65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189"/>
          </reference>
          <reference field="5" count="1" selected="0">
            <x v="12"/>
          </reference>
          <reference field="7" count="1">
            <x v="8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1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15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403"/>
          </reference>
          <reference field="4" count="1" selected="0">
            <x v="297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11"/>
          </reference>
          <reference field="5" count="1" selected="0">
            <x v="148"/>
          </reference>
          <reference field="7" count="1">
            <x v="9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79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48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260"/>
          </reference>
          <reference field="5" count="1" selected="0">
            <x v="90"/>
          </reference>
          <reference field="7" count="1">
            <x v="13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18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2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199"/>
          </reference>
          <reference field="5" count="1" selected="0">
            <x v="159"/>
          </reference>
          <reference field="7" count="1">
            <x v="5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58"/>
          </reference>
          <reference field="7" count="1">
            <x v="10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397"/>
          </reference>
          <reference field="4" count="1" selected="0">
            <x v="292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123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40"/>
          </reference>
          <reference field="5" count="1" selected="0">
            <x v="50"/>
          </reference>
          <reference field="7" count="1">
            <x v="12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04"/>
          </reference>
          <reference field="5" count="1" selected="0">
            <x v="54"/>
          </reference>
          <reference field="7" count="1">
            <x v="10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364"/>
          </reference>
          <reference field="4" count="1" selected="0">
            <x v="267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331"/>
          </reference>
          <reference field="4" count="1" selected="0">
            <x v="246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2"/>
          </reference>
          <reference field="4" count="1" selected="0">
            <x v="266"/>
          </reference>
          <reference field="5" count="1" selected="0">
            <x v="57"/>
          </reference>
          <reference field="7" count="1">
            <x v="1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75"/>
          </reference>
          <reference field="5" count="1" selected="0">
            <x v="84"/>
          </reference>
          <reference field="7" count="1">
            <x v="13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50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7"/>
          </reference>
          <reference field="5" count="1" selected="0">
            <x v="74"/>
          </reference>
          <reference field="7" count="1">
            <x v="8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344"/>
          </reference>
          <reference field="4" count="1" selected="0">
            <x v="255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281"/>
          </reference>
          <reference field="4" count="1" selected="0">
            <x v="65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1"/>
          </reference>
          <reference field="5" count="1" selected="0">
            <x v="93"/>
          </reference>
          <reference field="7" count="1">
            <x v="5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8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74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2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219"/>
          </reference>
          <reference field="5" count="1" selected="0">
            <x v="4"/>
          </reference>
          <reference field="7" count="1">
            <x v="10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404"/>
          </reference>
          <reference field="4" count="1" selected="0">
            <x v="176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368"/>
          </reference>
          <reference field="4" count="1" selected="0">
            <x v="270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341"/>
          </reference>
          <reference field="4" count="1" selected="0">
            <x v="253"/>
          </reference>
          <reference field="5" count="1" selected="0">
            <x v="48"/>
          </reference>
          <reference field="7" count="1">
            <x v="12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76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345"/>
          </reference>
          <reference field="4" count="1" selected="0">
            <x v="256"/>
          </reference>
          <reference field="5" count="1" selected="0">
            <x v="49"/>
          </reference>
          <reference field="7" count="1">
            <x v="12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1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84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88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78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334"/>
          </reference>
          <reference field="4" count="1" selected="0">
            <x v="249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319"/>
          </reference>
          <reference field="4" count="1" selected="0">
            <x v="237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36"/>
          </reference>
          <reference field="5" count="1" selected="0">
            <x v="56"/>
          </reference>
          <reference field="7" count="1">
            <x v="10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3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371"/>
          </reference>
          <reference field="4" count="1" selected="0">
            <x v="284"/>
          </reference>
          <reference field="5" count="1" selected="0">
            <x v="92"/>
          </reference>
          <reference field="7" count="1">
            <x v="13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221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286"/>
          </reference>
          <reference field="4" count="1" selected="0">
            <x v="111"/>
          </reference>
          <reference field="5" count="1" selected="0">
            <x v="88"/>
          </reference>
          <reference field="7" count="1">
            <x v="13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47"/>
          </reference>
          <reference field="7" count="1">
            <x v="12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418"/>
          </reference>
          <reference field="4" count="1" selected="0">
            <x v="306"/>
          </reference>
          <reference field="5" count="1" selected="0">
            <x v="158"/>
          </reference>
          <reference field="7" count="1">
            <x v="5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235"/>
          </reference>
          <reference field="5" count="1" selected="0">
            <x v="138"/>
          </reference>
          <reference field="7" count="1">
            <x v="1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401"/>
          </reference>
          <reference field="4" count="1" selected="0">
            <x v="295"/>
          </reference>
          <reference field="5" count="1" selected="0">
            <x v="89"/>
          </reference>
          <reference field="7" count="1">
            <x v="13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11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78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10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294"/>
          </reference>
          <reference field="4" count="1" selected="0">
            <x v="222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356"/>
          </reference>
          <reference field="4" count="1" selected="0">
            <x v="261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399"/>
          </reference>
          <reference field="4" count="1" selected="0">
            <x v="3"/>
          </reference>
          <reference field="5" count="1" selected="0">
            <x v="62"/>
          </reference>
          <reference field="7" count="1">
            <x v="10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384"/>
          </reference>
          <reference field="4" count="1" selected="0">
            <x v="207"/>
          </reference>
          <reference field="5" count="1" selected="0">
            <x v="162"/>
          </reference>
          <reference field="7" count="1">
            <x v="14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12"/>
          </reference>
          <reference field="7" count="1">
            <x v="0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9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92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408"/>
          </reference>
          <reference field="4" count="1" selected="0">
            <x v="300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96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243"/>
          </reference>
          <reference field="4" count="1" selected="0">
            <x v="47"/>
          </reference>
          <reference field="5" count="1" selected="0">
            <x v="156"/>
          </reference>
          <reference field="7" count="1">
            <x v="16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376"/>
          </reference>
          <reference field="4" count="1" selected="0">
            <x v="275"/>
          </reference>
          <reference field="5" count="1" selected="0">
            <x v="50"/>
          </reference>
          <reference field="7" count="1">
            <x v="13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90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45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42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47"/>
          </reference>
          <reference field="5" count="1" selected="0">
            <x v="82"/>
          </reference>
          <reference field="7" count="1">
            <x v="13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98"/>
          </reference>
          <reference field="4" count="1" selected="0">
            <x v="51"/>
          </reference>
          <reference field="5" count="1" selected="0">
            <x v="24"/>
          </reference>
          <reference field="7" count="1">
            <x v="2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336"/>
          </reference>
          <reference field="4" count="1" selected="0">
            <x v="21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60"/>
          </reference>
          <reference field="7" count="1">
            <x v="10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276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65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114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57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302"/>
          </reference>
          <reference field="5" count="1" selected="0">
            <x v="143"/>
          </reference>
          <reference field="7" count="1">
            <x v="4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413"/>
          </reference>
          <reference field="4" count="1" selected="0">
            <x v="3"/>
          </reference>
          <reference field="5" count="1" selected="0">
            <x v="151"/>
          </reference>
          <reference field="7" count="1">
            <x v="9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0"/>
          </reference>
          <reference field="5" count="1" selected="0">
            <x v="35"/>
          </reference>
          <reference field="7" count="1">
            <x v="6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347"/>
          </reference>
          <reference field="4" count="1" selected="0">
            <x v="257"/>
          </reference>
          <reference field="5" count="1" selected="0">
            <x v="150"/>
          </reference>
          <reference field="7" count="1">
            <x v="9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346"/>
          </reference>
          <reference field="4" count="1" selected="0">
            <x v="54"/>
          </reference>
          <reference field="5" count="1" selected="0">
            <x v="14"/>
          </reference>
          <reference field="7" count="1">
            <x v="0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9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99"/>
          </reference>
          <reference field="5" count="1" selected="0">
            <x v="36"/>
          </reference>
          <reference field="7" count="1">
            <x v="6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272"/>
          </reference>
          <reference field="4" count="1" selected="0">
            <x v="209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338"/>
          </reference>
          <reference field="4" count="1" selected="0">
            <x v="242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24"/>
          </reference>
          <reference field="5" count="1" selected="0">
            <x v="17"/>
          </reference>
          <reference field="7" count="1">
            <x v="10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416"/>
          </reference>
          <reference field="4" count="1" selected="0">
            <x v="123"/>
          </reference>
          <reference field="5" count="1" selected="0">
            <x v="4"/>
          </reference>
          <reference field="7" count="1">
            <x v="5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415"/>
          </reference>
          <reference field="4" count="1" selected="0">
            <x v="305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28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65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30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9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6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6"/>
          </reference>
          <reference field="5" count="1" selected="0">
            <x v="123"/>
          </reference>
          <reference field="7" count="1">
            <x v="7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98"/>
          </reference>
          <reference field="5" count="1" selected="0">
            <x v="107"/>
          </reference>
          <reference field="7" count="1">
            <x v="1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414"/>
          </reference>
          <reference field="4" count="1" selected="0">
            <x v="304"/>
          </reference>
          <reference field="5" count="1" selected="0">
            <x v="123"/>
          </reference>
          <reference field="7" count="1">
            <x v="9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36"/>
          </reference>
          <reference field="5" count="1" selected="0">
            <x v="14"/>
          </reference>
          <reference field="7" count="1">
            <x v="7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3"/>
          </reference>
          <reference field="5" count="1" selected="0">
            <x v="163"/>
          </reference>
          <reference field="7" count="1">
            <x v="14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20"/>
          </reference>
          <reference field="5" count="1" selected="0">
            <x v="51"/>
          </reference>
          <reference field="7" count="1">
            <x v="8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50"/>
          </reference>
          <reference field="5" count="1" selected="0">
            <x v="59"/>
          </reference>
          <reference field="7" count="1">
            <x v="10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407"/>
          </reference>
          <reference field="4" count="1" selected="0">
            <x v="299"/>
          </reference>
          <reference field="5" count="1" selected="0">
            <x v="110"/>
          </reference>
          <reference field="7" count="1">
            <x v="3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249"/>
          </reference>
          <reference field="4" count="1" selected="0">
            <x v="282"/>
          </reference>
          <reference field="5" count="1" selected="0">
            <x v="164"/>
          </reference>
          <reference field="7" count="1">
            <x v="14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337"/>
          </reference>
          <reference field="4" count="1" selected="0">
            <x v="251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21"/>
          </reference>
          <reference field="7" count="1">
            <x v="7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406"/>
          </reference>
          <reference field="4" count="1" selected="0">
            <x v="56"/>
          </reference>
          <reference field="5" count="1" selected="0">
            <x v="109"/>
          </reference>
          <reference field="7" count="1">
            <x v="3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3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351"/>
          </reference>
          <reference field="4" count="1" selected="0">
            <x v="258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85"/>
          </reference>
          <reference field="5" count="1" selected="0">
            <x v="153"/>
          </reference>
          <reference field="7" count="1">
            <x v="9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59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56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10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177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353"/>
          </reference>
          <reference field="4" count="1" selected="0">
            <x v="21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409"/>
          </reference>
          <reference field="4" count="1" selected="0">
            <x v="59"/>
          </reference>
          <reference field="5" count="1" selected="0">
            <x v="140"/>
          </reference>
          <reference field="7" count="1">
            <x v="1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37"/>
          </reference>
          <reference field="5" count="1" selected="0">
            <x v="75"/>
          </reference>
          <reference field="7" count="1">
            <x v="8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87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71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303"/>
          </reference>
          <reference field="5" count="1" selected="0">
            <x v="152"/>
          </reference>
          <reference field="7" count="1">
            <x v="9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153"/>
          </reference>
          <reference field="5" count="1" selected="0">
            <x v="166"/>
          </reference>
          <reference field="7" count="1">
            <x v="14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21"/>
          </reference>
          <reference field="5" count="1" selected="0">
            <x v="89"/>
          </reference>
          <reference field="7" count="1">
            <x v="9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59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0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70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102"/>
          </reference>
          <reference field="5" count="1" selected="0">
            <x v="167"/>
          </reference>
          <reference field="7" count="1">
            <x v="14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15"/>
          </reference>
          <reference field="5" count="1" selected="0">
            <x v="73"/>
          </reference>
          <reference field="7" count="1">
            <x v="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62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57"/>
          </reference>
          <reference field="5" count="1" selected="0">
            <x v="165"/>
          </reference>
          <reference field="7" count="1">
            <x v="14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394"/>
          </reference>
          <reference field="4" count="1" selected="0">
            <x v="290"/>
          </reference>
          <reference field="5" count="1" selected="0">
            <x v="28"/>
          </reference>
          <reference field="7" count="1">
            <x v="10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101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3"/>
          </reference>
          <reference field="5" count="1" selected="0">
            <x v="149"/>
          </reference>
          <reference field="7" count="1">
            <x v="9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18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115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29"/>
          </reference>
          <reference field="5" count="1" selected="0">
            <x v="60"/>
          </reference>
          <reference field="7" count="1">
            <x v="1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22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375"/>
          </reference>
          <reference field="4" count="1" selected="0">
            <x v="274"/>
          </reference>
          <reference field="5" count="1" selected="0">
            <x v="78"/>
          </reference>
          <reference field="7" count="1">
            <x v="13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400"/>
          </reference>
          <reference field="4" count="1" selected="0">
            <x v="294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80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367"/>
          </reference>
          <reference field="4" count="1" selected="0">
            <x v="243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34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285"/>
          </reference>
          <reference field="4" count="1" selected="0">
            <x v="217"/>
          </reference>
          <reference field="5" count="1" selected="0">
            <x v="42"/>
          </reference>
          <reference field="7" count="1">
            <x v="4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359"/>
          </reference>
          <reference field="4" count="1" selected="0">
            <x v="264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366"/>
          </reference>
          <reference field="4" count="1" selected="0">
            <x v="269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17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395"/>
          </reference>
          <reference field="4" count="1" selected="0">
            <x v="291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212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262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361"/>
          </reference>
          <reference field="4" count="1" selected="0">
            <x v="201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5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101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3"/>
          </reference>
          <reference field="5" count="1" selected="0">
            <x v="169"/>
          </reference>
          <reference field="7" count="1">
            <x v="14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387"/>
          </reference>
          <reference field="4" count="1" selected="0">
            <x v="285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59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327"/>
          </reference>
          <reference field="4" count="1" selected="0">
            <x v="243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8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419"/>
          </reference>
          <reference field="4" count="1" selected="0">
            <x v="307"/>
          </reference>
          <reference field="5" count="1" selected="0">
            <x v="14"/>
          </reference>
          <reference field="7" count="1">
            <x v="5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268"/>
          </reference>
          <reference field="4" count="1" selected="0">
            <x v="205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335"/>
          </reference>
          <reference field="4" count="1" selected="0">
            <x v="25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6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410"/>
          </reference>
          <reference field="4" count="1" selected="0">
            <x v="301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94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59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88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26"/>
          </reference>
          <reference field="4" count="1" selected="0">
            <x v="181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342"/>
          </reference>
          <reference field="4" count="1" selected="0">
            <x v="21"/>
          </reference>
          <reference field="5" count="1" selected="0">
            <x v="41"/>
          </reference>
          <reference field="7" count="1">
            <x v="12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78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39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287"/>
          </reference>
          <reference field="5" count="1" selected="0">
            <x v="40"/>
          </reference>
          <reference field="7" count="1">
            <x v="12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389"/>
          </reference>
          <reference field="4" count="1" selected="0">
            <x v="286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390"/>
          </reference>
          <reference field="4" count="1" selected="0">
            <x v="262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7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2">
      <pivotArea outline="0" fieldPosition="0">
        <references count="1">
          <reference field="4294967294" count="1" selected="0"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87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n="Corne"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2">
    <i>
      <x v="176"/>
      <x v="117"/>
      <x v="20"/>
      <x v="2"/>
    </i>
    <i>
      <x v="257"/>
      <x v="197"/>
      <x v="54"/>
      <x v="5"/>
    </i>
    <i>
      <x v="60"/>
      <x v="64"/>
      <x v="27"/>
      <x v="6"/>
    </i>
    <i>
      <x v="134"/>
      <x v="105"/>
      <x v="99"/>
      <x v="7"/>
    </i>
    <i>
      <x v="342"/>
      <x v="21"/>
      <x v="41"/>
      <x v="12"/>
    </i>
    <i>
      <x v="227"/>
      <x v="162"/>
      <x v="187"/>
      <x v="8"/>
    </i>
    <i>
      <x v="169"/>
      <x v="42"/>
      <x v="51"/>
      <x v="35"/>
    </i>
    <i>
      <x v="4"/>
      <x v="11"/>
      <x v="25"/>
      <x v="6"/>
    </i>
    <i>
      <x v="385"/>
      <x v="279"/>
      <x v="33"/>
      <x v="6"/>
    </i>
    <i>
      <x v="205"/>
      <x v="310"/>
      <x v="54"/>
      <x v="35"/>
    </i>
    <i>
      <x v="144"/>
      <x v="86"/>
      <x v="9"/>
      <x v="7"/>
    </i>
    <i>
      <x v="28"/>
      <x v="16"/>
      <x v="32"/>
      <x v="34"/>
    </i>
    <i>
      <x v="132"/>
      <x v="99"/>
      <x v="36"/>
      <x v="6"/>
    </i>
    <i>
      <x v="155"/>
      <x v="48"/>
      <x v="115"/>
      <x v="7"/>
    </i>
    <i>
      <x v="236"/>
      <x v="97"/>
      <x v="74"/>
      <x v="8"/>
    </i>
    <i>
      <x v="269"/>
      <x v="206"/>
      <x v="146"/>
      <x v="4"/>
    </i>
    <i>
      <x v="334"/>
      <x v="249"/>
      <x v="102"/>
      <x v="3"/>
    </i>
    <i>
      <x v="291"/>
      <x v="29"/>
      <x v="60"/>
      <x v="1"/>
    </i>
    <i>
      <x v="22"/>
      <x v="47"/>
      <x v="160"/>
      <x v="3"/>
    </i>
    <i>
      <x v="432"/>
      <x v="319"/>
      <x v="183"/>
      <x v="5"/>
    </i>
    <i>
      <x v="182"/>
      <x v="151"/>
      <x v="76"/>
      <x v="8"/>
    </i>
    <i>
      <x v="57"/>
      <x v="116"/>
      <x v="32"/>
      <x v="35"/>
    </i>
    <i>
      <x v="323"/>
      <x v="240"/>
      <x v="50"/>
      <x v="12"/>
    </i>
    <i>
      <x v="114"/>
      <x v="85"/>
      <x v="153"/>
      <x v="35"/>
    </i>
    <i>
      <x v="68"/>
      <x v="3"/>
      <x v="169"/>
      <x v="14"/>
    </i>
    <i>
      <x v="411"/>
      <x v="302"/>
      <x v="143"/>
      <x v="4"/>
    </i>
    <i>
      <x v="437"/>
      <x v="73"/>
      <x v="4"/>
      <x v="2"/>
    </i>
    <i>
      <x v="404"/>
      <x v="176"/>
      <x v="97"/>
      <x v="3"/>
    </i>
    <i>
      <x v="350"/>
      <x v="114"/>
      <x v="117"/>
      <x v="7"/>
    </i>
    <i>
      <x v="211"/>
      <x v="171"/>
      <x v="68"/>
      <x v="8"/>
    </i>
    <i>
      <x v="444"/>
      <x v="65"/>
      <x v="195"/>
      <x v="13"/>
    </i>
    <i>
      <x v="237"/>
      <x v="176"/>
      <x v="37"/>
      <x v="6"/>
    </i>
    <i>
      <x v="199"/>
      <x v="335"/>
      <x v="34"/>
      <x v="6"/>
    </i>
    <i>
      <x v="414"/>
      <x v="304"/>
      <x v="123"/>
      <x v="35"/>
    </i>
    <i>
      <x v="61"/>
      <x v="58"/>
      <x v="26"/>
      <x v="6"/>
    </i>
    <i>
      <x v="419"/>
      <x v="307"/>
      <x v="14"/>
      <x v="5"/>
    </i>
    <i>
      <x v="10"/>
      <x v="65"/>
      <x v="168"/>
      <x v="14"/>
    </i>
    <i>
      <x v="412"/>
      <x v="65"/>
      <x v="144"/>
      <x v="4"/>
    </i>
    <i>
      <x v="383"/>
      <x v="260"/>
      <x v="90"/>
      <x v="13"/>
    </i>
    <i>
      <x v="260"/>
      <x v="199"/>
      <x v="159"/>
      <x v="5"/>
    </i>
    <i>
      <x v="341"/>
      <x v="253"/>
      <x v="48"/>
      <x v="12"/>
    </i>
    <i>
      <x v="151"/>
      <x v="127"/>
      <x v="38"/>
      <x v="6"/>
    </i>
    <i>
      <x v="202"/>
      <x v="65"/>
      <x v="51"/>
      <x v="4"/>
    </i>
    <i>
      <x v="310"/>
      <x v="230"/>
      <x v="47"/>
      <x v="12"/>
    </i>
    <i>
      <x v="12"/>
      <x v="65"/>
      <x v="101"/>
      <x v="3"/>
    </i>
    <i>
      <x v="32"/>
      <x v="2"/>
      <x v="29"/>
      <x v="6"/>
    </i>
    <i>
      <x v="222"/>
      <x v="178"/>
      <x v="98"/>
      <x v="3"/>
    </i>
    <i>
      <x v="89"/>
      <x v="20"/>
      <x v="137"/>
      <x v="6"/>
    </i>
    <i>
      <x v="449"/>
      <x v="331"/>
      <x v="202"/>
      <x/>
    </i>
    <i>
      <x v="214"/>
      <x v="57"/>
      <x v="44"/>
      <x v="12"/>
    </i>
    <i>
      <x v="189"/>
      <x v="36"/>
      <x v="56"/>
      <x v="34"/>
    </i>
    <i>
      <x v="193"/>
      <x v="158"/>
      <x v="2"/>
      <x/>
    </i>
    <i>
      <x v="340"/>
      <x v="15"/>
      <x v="185"/>
      <x v="12"/>
    </i>
    <i>
      <x v="157"/>
      <x v="281"/>
      <x v="81"/>
      <x v="13"/>
    </i>
    <i>
      <x v="345"/>
      <x v="256"/>
      <x v="49"/>
      <x v="12"/>
    </i>
    <i>
      <x v="101"/>
      <x v="36"/>
      <x v="210"/>
      <x v="6"/>
    </i>
    <i>
      <x v="112"/>
      <x v="135"/>
      <x v="113"/>
      <x v="7"/>
    </i>
    <i>
      <x v="425"/>
      <x v="57"/>
      <x v="36"/>
      <x v="6"/>
    </i>
    <i>
      <x v="332"/>
      <x v="247"/>
      <x v="210"/>
      <x v="6"/>
    </i>
    <i>
      <x v="456"/>
      <x v="62"/>
      <x v="43"/>
      <x v="12"/>
    </i>
    <i>
      <x v="198"/>
      <x v="164"/>
      <x v="31"/>
      <x v="6"/>
    </i>
    <i>
      <x v="250"/>
      <x v="3"/>
      <x v="149"/>
      <x v="35"/>
    </i>
    <i>
      <x v="258"/>
      <x v="21"/>
      <x v="107"/>
      <x v="5"/>
    </i>
    <i>
      <x v="153"/>
      <x v="128"/>
      <x v="58"/>
      <x v="34"/>
    </i>
    <i>
      <x v="64"/>
      <x v="97"/>
      <x v="53"/>
      <x v="34"/>
    </i>
    <i>
      <x v="408"/>
      <x v="300"/>
      <x v="120"/>
      <x v="7"/>
    </i>
    <i>
      <x v="92"/>
      <x v="28"/>
      <x v="39"/>
      <x v="12"/>
    </i>
    <i>
      <x v="187"/>
      <x v="153"/>
      <x v="166"/>
      <x v="14"/>
    </i>
    <i>
      <x v="268"/>
      <x v="205"/>
      <x v="79"/>
      <x v="13"/>
    </i>
    <i>
      <x v="417"/>
      <x v="65"/>
      <x v="157"/>
      <x v="5"/>
    </i>
    <i>
      <x v="100"/>
      <x v="100"/>
      <x v="99"/>
      <x v="14"/>
    </i>
    <i>
      <x v="422"/>
      <x v="3"/>
      <x v="174"/>
      <x v="4"/>
    </i>
    <i>
      <x v="362"/>
      <x v="266"/>
      <x v="57"/>
      <x v="1"/>
    </i>
    <i>
      <x v="431"/>
      <x v="318"/>
      <x v="101"/>
      <x v="1"/>
    </i>
    <i>
      <x v="150"/>
      <x v="71"/>
      <x v="20"/>
      <x v="5"/>
    </i>
    <i>
      <x v="107"/>
      <x v="41"/>
      <x v="209"/>
      <x v="6"/>
    </i>
    <i>
      <x v="116"/>
      <x v="62"/>
      <x v="28"/>
      <x v="6"/>
    </i>
    <i>
      <x v="216"/>
      <x v="102"/>
      <x v="167"/>
      <x v="14"/>
    </i>
    <i>
      <x v="455"/>
      <x v="334"/>
      <x v="99"/>
      <x v="12"/>
    </i>
    <i>
      <x v="230"/>
      <x v="182"/>
      <x v="161"/>
      <x v="14"/>
    </i>
    <i>
      <x v="232"/>
      <x v="183"/>
      <x v="134"/>
      <x v="1"/>
    </i>
    <i>
      <x v="219"/>
      <x v="176"/>
      <x v="121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360">
      <pivotArea field="3" type="button" dataOnly="0" labelOnly="1" outline="0" axis="axisRow" fieldPosition="0"/>
    </format>
    <format dxfId="359">
      <pivotArea field="4" type="button" dataOnly="0" labelOnly="1" outline="0" axis="axisRow" fieldPosition="1"/>
    </format>
    <format dxfId="358">
      <pivotArea field="5" type="button" dataOnly="0" labelOnly="1" outline="0" axis="axisRow" fieldPosition="2"/>
    </format>
    <format dxfId="357">
      <pivotArea field="6" type="button" dataOnly="0" labelOnly="1" outline="0" axis="axisPage" fieldPosition="1"/>
    </format>
    <format dxfId="356">
      <pivotArea field="7" type="button" dataOnly="0" labelOnly="1" outline="0" axis="axisRow" fieldPosition="3"/>
    </format>
    <format dxfId="3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4">
      <pivotArea field="3" type="button" dataOnly="0" labelOnly="1" outline="0" axis="axisRow" fieldPosition="0"/>
    </format>
    <format dxfId="353">
      <pivotArea field="4" type="button" dataOnly="0" labelOnly="1" outline="0" axis="axisRow" fieldPosition="1"/>
    </format>
    <format dxfId="352">
      <pivotArea field="5" type="button" dataOnly="0" labelOnly="1" outline="0" axis="axisRow" fieldPosition="2"/>
    </format>
    <format dxfId="351">
      <pivotArea field="6" type="button" dataOnly="0" labelOnly="1" outline="0" axis="axisPage" fieldPosition="1"/>
    </format>
    <format dxfId="350">
      <pivotArea field="7" type="button" dataOnly="0" labelOnly="1" outline="0" axis="axisRow" fieldPosition="3"/>
    </format>
    <format dxfId="3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8">
      <pivotArea field="3" type="button" dataOnly="0" labelOnly="1" outline="0" axis="axisRow" fieldPosition="0"/>
    </format>
    <format dxfId="347">
      <pivotArea field="4" type="button" dataOnly="0" labelOnly="1" outline="0" axis="axisRow" fieldPosition="1"/>
    </format>
    <format dxfId="346">
      <pivotArea field="5" type="button" dataOnly="0" labelOnly="1" outline="0" axis="axisRow" fieldPosition="2"/>
    </format>
    <format dxfId="345">
      <pivotArea field="6" type="button" dataOnly="0" labelOnly="1" outline="0" axis="axisPage" fieldPosition="1"/>
    </format>
    <format dxfId="344">
      <pivotArea field="7" type="button" dataOnly="0" labelOnly="1" outline="0" axis="axisRow" fieldPosition="3"/>
    </format>
    <format dxfId="3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2">
      <pivotArea field="3" type="button" dataOnly="0" labelOnly="1" outline="0" axis="axisRow" fieldPosition="0"/>
    </format>
    <format dxfId="341">
      <pivotArea field="4" type="button" dataOnly="0" labelOnly="1" outline="0" axis="axisRow" fieldPosition="1"/>
    </format>
    <format dxfId="340">
      <pivotArea field="5" type="button" dataOnly="0" labelOnly="1" outline="0" axis="axisRow" fieldPosition="2"/>
    </format>
    <format dxfId="339">
      <pivotArea field="6" type="button" dataOnly="0" labelOnly="1" outline="0" axis="axisPage" fieldPosition="1"/>
    </format>
    <format dxfId="338">
      <pivotArea field="7" type="button" dataOnly="0" labelOnly="1" outline="0" axis="axisRow" fieldPosition="3"/>
    </format>
    <format dxfId="3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6">
      <pivotArea field="3" type="button" dataOnly="0" labelOnly="1" outline="0" axis="axisRow" fieldPosition="0"/>
    </format>
    <format dxfId="335">
      <pivotArea field="4" type="button" dataOnly="0" labelOnly="1" outline="0" axis="axisRow" fieldPosition="1"/>
    </format>
    <format dxfId="334">
      <pivotArea field="5" type="button" dataOnly="0" labelOnly="1" outline="0" axis="axisRow" fieldPosition="2"/>
    </format>
    <format dxfId="333">
      <pivotArea field="6" type="button" dataOnly="0" labelOnly="1" outline="0" axis="axisPage" fieldPosition="1"/>
    </format>
    <format dxfId="332">
      <pivotArea field="7" type="button" dataOnly="0" labelOnly="1" outline="0" axis="axisRow" fieldPosition="3"/>
    </format>
    <format dxfId="3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0">
      <pivotArea field="6" type="button" dataOnly="0" labelOnly="1" outline="0" axis="axisPage" fieldPosition="1"/>
    </format>
    <format dxfId="3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type="all" dataOnly="0" outline="0" fieldPosition="0"/>
    </format>
    <format dxfId="325">
      <pivotArea field="3" type="button" dataOnly="0" labelOnly="1" outline="0" axis="axisRow" fieldPosition="0"/>
    </format>
    <format dxfId="324">
      <pivotArea field="4" type="button" dataOnly="0" labelOnly="1" outline="0" axis="axisRow" fieldPosition="1"/>
    </format>
    <format dxfId="323">
      <pivotArea field="5" type="button" dataOnly="0" labelOnly="1" outline="0" axis="axisRow" fieldPosition="2"/>
    </format>
    <format dxfId="322">
      <pivotArea field="7" type="button" dataOnly="0" labelOnly="1" outline="0" axis="axisRow" fieldPosition="3"/>
    </format>
    <format dxfId="3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20">
      <pivotArea type="all" dataOnly="0" outline="0" fieldPosition="0"/>
    </format>
    <format dxfId="319">
      <pivotArea field="3" type="button" dataOnly="0" labelOnly="1" outline="0" axis="axisRow" fieldPosition="0"/>
    </format>
    <format dxfId="318">
      <pivotArea field="4" type="button" dataOnly="0" labelOnly="1" outline="0" axis="axisRow" fieldPosition="1"/>
    </format>
    <format dxfId="317">
      <pivotArea field="5" type="button" dataOnly="0" labelOnly="1" outline="0" axis="axisRow" fieldPosition="2"/>
    </format>
    <format dxfId="316">
      <pivotArea field="7" type="button" dataOnly="0" labelOnly="1" outline="0" axis="axisRow" fieldPosition="3"/>
    </format>
    <format dxfId="3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7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x="8"/>
        <item h="1" x="2"/>
        <item h="1"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">
    <i>
      <x v="1"/>
      <x v="14"/>
      <x v="77"/>
      <x v="8"/>
    </i>
    <i>
      <x v="303"/>
      <x v="227"/>
      <x v="212"/>
      <x v="8"/>
    </i>
    <i>
      <x v="5"/>
      <x v="3"/>
      <x v="73"/>
      <x v="4"/>
    </i>
    <i>
      <x v="52"/>
      <x v="25"/>
      <x v="28"/>
      <x v="1"/>
    </i>
    <i>
      <x v="74"/>
      <x v="18"/>
      <x v="141"/>
      <x v="4"/>
    </i>
    <i>
      <x v="15"/>
      <x v="66"/>
      <x v="11"/>
      <x/>
    </i>
    <i>
      <x v="33"/>
      <x v="63"/>
      <x v="112"/>
      <x v="3"/>
    </i>
    <i>
      <x v="36"/>
      <x v="37"/>
      <x v="75"/>
      <x v="8"/>
    </i>
    <i>
      <x v="98"/>
      <x v="51"/>
      <x v="24"/>
      <x v="2"/>
    </i>
    <i>
      <x v="278"/>
      <x v="212"/>
      <x v="120"/>
      <x v="7"/>
    </i>
    <i>
      <x v="47"/>
      <x v="104"/>
      <x v="54"/>
      <x v="34"/>
    </i>
    <i>
      <x v="82"/>
      <x v="70"/>
      <x v="126"/>
      <x v="1"/>
    </i>
    <i>
      <x v="126"/>
      <x v="34"/>
      <x v="155"/>
      <x v="5"/>
    </i>
    <i>
      <x v="122"/>
      <x v="74"/>
      <x v="45"/>
      <x v="12"/>
    </i>
    <i>
      <x v="105"/>
      <x v="15"/>
      <x v="73"/>
      <x v="1"/>
    </i>
    <i>
      <x v="65"/>
      <x v="53"/>
      <x v="134"/>
      <x v="1"/>
    </i>
    <i>
      <x v="317"/>
      <x v="235"/>
      <x v="138"/>
      <x v="1"/>
    </i>
    <i>
      <x v="72"/>
      <x v="44"/>
      <x v="46"/>
      <x v="5"/>
    </i>
    <i>
      <x v="235"/>
      <x v="133"/>
      <x v="13"/>
      <x/>
    </i>
    <i>
      <x v="319"/>
      <x v="237"/>
      <x v="42"/>
      <x v="12"/>
    </i>
    <i>
      <x v="265"/>
      <x v="57"/>
      <x v="20"/>
      <x v="5"/>
    </i>
    <i>
      <x v="37"/>
      <x v="96"/>
      <x v="131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8">
    <format dxfId="314">
      <pivotArea field="3" type="button" dataOnly="0" labelOnly="1" outline="0" axis="axisRow" fieldPosition="0"/>
    </format>
    <format dxfId="313">
      <pivotArea field="4" type="button" dataOnly="0" labelOnly="1" outline="0" axis="axisRow" fieldPosition="1"/>
    </format>
    <format dxfId="312">
      <pivotArea field="5" type="button" dataOnly="0" labelOnly="1" outline="0" axis="axisRow" fieldPosition="2"/>
    </format>
    <format dxfId="311">
      <pivotArea field="6" type="button" dataOnly="0" labelOnly="1" outline="0" axis="axisPage" fieldPosition="1"/>
    </format>
    <format dxfId="310">
      <pivotArea field="7" type="button" dataOnly="0" labelOnly="1" outline="0" axis="axisRow" fieldPosition="3"/>
    </format>
    <format dxfId="3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8">
      <pivotArea field="3" type="button" dataOnly="0" labelOnly="1" outline="0" axis="axisRow" fieldPosition="0"/>
    </format>
    <format dxfId="307">
      <pivotArea field="4" type="button" dataOnly="0" labelOnly="1" outline="0" axis="axisRow" fieldPosition="1"/>
    </format>
    <format dxfId="306">
      <pivotArea field="5" type="button" dataOnly="0" labelOnly="1" outline="0" axis="axisRow" fieldPosition="2"/>
    </format>
    <format dxfId="305">
      <pivotArea field="6" type="button" dataOnly="0" labelOnly="1" outline="0" axis="axisPage" fieldPosition="1"/>
    </format>
    <format dxfId="304">
      <pivotArea field="7" type="button" dataOnly="0" labelOnly="1" outline="0" axis="axisRow" fieldPosition="3"/>
    </format>
    <format dxfId="3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2">
      <pivotArea field="3" type="button" dataOnly="0" labelOnly="1" outline="0" axis="axisRow" fieldPosition="0"/>
    </format>
    <format dxfId="301">
      <pivotArea field="4" type="button" dataOnly="0" labelOnly="1" outline="0" axis="axisRow" fieldPosition="1"/>
    </format>
    <format dxfId="300">
      <pivotArea field="5" type="button" dataOnly="0" labelOnly="1" outline="0" axis="axisRow" fieldPosition="2"/>
    </format>
    <format dxfId="299">
      <pivotArea field="6" type="button" dataOnly="0" labelOnly="1" outline="0" axis="axisPage" fieldPosition="1"/>
    </format>
    <format dxfId="298">
      <pivotArea field="7" type="button" dataOnly="0" labelOnly="1" outline="0" axis="axisRow" fieldPosition="3"/>
    </format>
    <format dxfId="2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6">
      <pivotArea field="3" type="button" dataOnly="0" labelOnly="1" outline="0" axis="axisRow" fieldPosition="0"/>
    </format>
    <format dxfId="295">
      <pivotArea field="4" type="button" dataOnly="0" labelOnly="1" outline="0" axis="axisRow" fieldPosition="1"/>
    </format>
    <format dxfId="294">
      <pivotArea field="5" type="button" dataOnly="0" labelOnly="1" outline="0" axis="axisRow" fieldPosition="2"/>
    </format>
    <format dxfId="293">
      <pivotArea field="6" type="button" dataOnly="0" labelOnly="1" outline="0" axis="axisPage" fieldPosition="1"/>
    </format>
    <format dxfId="292">
      <pivotArea field="7" type="button" dataOnly="0" labelOnly="1" outline="0" axis="axisRow" fieldPosition="3"/>
    </format>
    <format dxfId="2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0">
      <pivotArea field="3" type="button" dataOnly="0" labelOnly="1" outline="0" axis="axisRow" fieldPosition="0"/>
    </format>
    <format dxfId="289">
      <pivotArea field="4" type="button" dataOnly="0" labelOnly="1" outline="0" axis="axisRow" fieldPosition="1"/>
    </format>
    <format dxfId="288">
      <pivotArea field="5" type="button" dataOnly="0" labelOnly="1" outline="0" axis="axisRow" fieldPosition="2"/>
    </format>
    <format dxfId="287">
      <pivotArea field="6" type="button" dataOnly="0" labelOnly="1" outline="0" axis="axisPage" fieldPosition="1"/>
    </format>
    <format dxfId="286">
      <pivotArea field="7" type="button" dataOnly="0" labelOnly="1" outline="0" axis="axisRow" fieldPosition="3"/>
    </format>
    <format dxfId="2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4">
      <pivotArea field="6" type="button" dataOnly="0" labelOnly="1" outline="0" axis="axisPage" fieldPosition="1"/>
    </format>
    <format dxfId="2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type="all" dataOnly="0" outline="0" fieldPosition="0"/>
    </format>
    <format dxfId="279">
      <pivotArea field="3" type="button" dataOnly="0" labelOnly="1" outline="0" axis="axisRow" fieldPosition="0"/>
    </format>
    <format dxfId="278">
      <pivotArea field="4" type="button" dataOnly="0" labelOnly="1" outline="0" axis="axisRow" fieldPosition="1"/>
    </format>
    <format dxfId="277">
      <pivotArea field="5" type="button" dataOnly="0" labelOnly="1" outline="0" axis="axisRow" fieldPosition="2"/>
    </format>
    <format dxfId="276">
      <pivotArea field="7" type="button" dataOnly="0" labelOnly="1" outline="0" axis="axisRow" fieldPosition="3"/>
    </format>
    <format dxfId="2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4">
      <pivotArea type="all" dataOnly="0" outline="0" fieldPosition="0"/>
    </format>
    <format dxfId="273">
      <pivotArea field="3" type="button" dataOnly="0" labelOnly="1" outline="0" axis="axisRow" fieldPosition="0"/>
    </format>
    <format dxfId="272">
      <pivotArea field="4" type="button" dataOnly="0" labelOnly="1" outline="0" axis="axisRow" fieldPosition="1"/>
    </format>
    <format dxfId="271">
      <pivotArea field="5" type="button" dataOnly="0" labelOnly="1" outline="0" axis="axisRow" fieldPosition="2"/>
    </format>
    <format dxfId="270">
      <pivotArea field="7" type="button" dataOnly="0" labelOnly="1" outline="0" axis="axisRow" fieldPosition="3"/>
    </format>
    <format dxfId="2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8">
      <pivotArea dataOnly="0" labelOnly="1" outline="0" fieldPosition="0">
        <references count="1">
          <reference field="0" count="0"/>
        </references>
      </pivotArea>
    </format>
    <format dxfId="267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x="2"/>
        <item h="1"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8">
    <i>
      <x v="141"/>
      <x v="79"/>
      <x v="20"/>
      <x v="2"/>
    </i>
    <i>
      <x v="407"/>
      <x v="299"/>
      <x v="110"/>
      <x v="3"/>
    </i>
    <i>
      <x v="115"/>
      <x v="59"/>
      <x v="9"/>
      <x/>
    </i>
    <i>
      <x v="190"/>
      <x v="3"/>
      <x v="8"/>
      <x/>
    </i>
    <i>
      <x v="86"/>
      <x v="1"/>
      <x v="10"/>
      <x/>
    </i>
    <i>
      <x v="270"/>
      <x v="207"/>
      <x v="83"/>
      <x v="13"/>
    </i>
    <i>
      <x v="17"/>
      <x v="33"/>
      <x v="139"/>
      <x v="1"/>
    </i>
    <i>
      <x v="67"/>
      <x v="106"/>
      <x v="208"/>
      <x v="4"/>
    </i>
    <i>
      <x v="8"/>
      <x v="108"/>
      <x v="145"/>
      <x v="4"/>
    </i>
    <i>
      <x v="2"/>
      <x v="76"/>
      <x v="66"/>
      <x v="8"/>
    </i>
    <i>
      <x v="346"/>
      <x v="54"/>
      <x v="14"/>
      <x/>
    </i>
    <i>
      <x v="298"/>
      <x v="65"/>
      <x v="12"/>
      <x v="2"/>
    </i>
    <i>
      <x v="171"/>
      <x v="38"/>
      <x v="94"/>
      <x v="13"/>
    </i>
    <i>
      <x v="361"/>
      <x v="201"/>
      <x v="124"/>
      <x v="1"/>
    </i>
    <i>
      <x v="233"/>
      <x v="184"/>
      <x v="6"/>
      <x/>
    </i>
    <i>
      <x v="43"/>
      <x v="56"/>
      <x v="51"/>
      <x v="34"/>
    </i>
    <i>
      <x v="274"/>
      <x v="3"/>
      <x v="79"/>
      <x v="13"/>
    </i>
    <i>
      <x v="287"/>
      <x v="218"/>
      <x v="211"/>
      <x v="6"/>
    </i>
    <i>
      <x v="324"/>
      <x v="21"/>
      <x v="42"/>
      <x v="12"/>
    </i>
    <i>
      <x v="421"/>
      <x v="312"/>
      <x v="173"/>
      <x v="4"/>
    </i>
    <i>
      <x v="20"/>
      <x v="73"/>
      <x v="149"/>
      <x v="2"/>
    </i>
    <i>
      <x v="311"/>
      <x/>
      <x v="43"/>
      <x v="12"/>
    </i>
    <i>
      <x v="90"/>
      <x v="113"/>
      <x v="137"/>
      <x v="1"/>
    </i>
    <i>
      <x v="367"/>
      <x v="243"/>
      <x v="80"/>
      <x v="13"/>
    </i>
    <i>
      <x v="110"/>
      <x v="10"/>
      <x v="35"/>
      <x v="6"/>
    </i>
    <i>
      <x v="149"/>
      <x v="60"/>
      <x v="185"/>
      <x v="5"/>
    </i>
    <i>
      <x v="281"/>
      <x v="65"/>
      <x v="18"/>
      <x v="2"/>
    </i>
    <i>
      <x v="53"/>
      <x v="112"/>
      <x v="23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55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h="1" x="1"/>
        <item h="1" x="0"/>
        <item h="1" x="7"/>
        <item x="5"/>
        <item h="1" x="11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0">
    <i>
      <x v="166"/>
      <x v="122"/>
      <x v="46"/>
      <x v="12"/>
    </i>
    <i>
      <x v="13"/>
      <x v="89"/>
      <x v="37"/>
      <x v="8"/>
    </i>
    <i>
      <x v="41"/>
      <x v="15"/>
      <x v="122"/>
      <x v="7"/>
    </i>
    <i>
      <x v="21"/>
      <x v="65"/>
      <x v="107"/>
      <x v="3"/>
    </i>
    <i>
      <x v="137"/>
      <x v="85"/>
      <x v="87"/>
      <x v="13"/>
    </i>
    <i>
      <x v="279"/>
      <x v="78"/>
      <x v="22"/>
      <x v="2"/>
    </i>
    <i>
      <x v="58"/>
      <x v="21"/>
      <x v="60"/>
      <x v="5"/>
    </i>
    <i>
      <x v="69"/>
      <x v="53"/>
      <x v="10"/>
      <x/>
    </i>
    <i>
      <x v="315"/>
      <x v="102"/>
      <x v="108"/>
      <x v="3"/>
    </i>
    <i>
      <x v="9"/>
      <x v="123"/>
      <x v="141"/>
      <x v="14"/>
    </i>
    <i>
      <x v="16"/>
      <x v="4"/>
      <x v="99"/>
      <x v="3"/>
    </i>
    <i>
      <x v="102"/>
      <x v="21"/>
      <x v="89"/>
      <x v="35"/>
    </i>
    <i>
      <x v="246"/>
      <x v="280"/>
      <x v="104"/>
      <x v="3"/>
    </i>
    <i>
      <x v="398"/>
      <x v="293"/>
      <x v="61"/>
      <x v="34"/>
    </i>
    <i>
      <x v="42"/>
      <x v="84"/>
      <x v="74"/>
      <x v="7"/>
    </i>
    <i>
      <x v="18"/>
      <x v="31"/>
      <x v="30"/>
      <x v="13"/>
    </i>
    <i>
      <x v="95"/>
      <x v="50"/>
      <x v="160"/>
      <x v="5"/>
    </i>
    <i>
      <x v="3"/>
      <x v="91"/>
      <x v="54"/>
      <x v="8"/>
    </i>
    <i>
      <x v="56"/>
      <x v="121"/>
      <x v="86"/>
      <x v="13"/>
    </i>
    <i>
      <x v="27"/>
      <x v="75"/>
      <x v="21"/>
      <x v="2"/>
    </i>
    <i>
      <x v="206"/>
      <x v="45"/>
      <x v="197"/>
      <x v="13"/>
    </i>
    <i>
      <x v="154"/>
      <x v="129"/>
      <x v="72"/>
      <x v="8"/>
    </i>
    <i>
      <x v="94"/>
      <x v="46"/>
      <x v="71"/>
      <x v="8"/>
    </i>
    <i>
      <x v="370"/>
      <x v="15"/>
      <x v="93"/>
      <x v="13"/>
    </i>
    <i>
      <x v="97"/>
      <x v="55"/>
      <x v="64"/>
      <x v="8"/>
    </i>
    <i>
      <x v="29"/>
      <x v="111"/>
      <x v="148"/>
      <x v="35"/>
    </i>
    <i>
      <x v="321"/>
      <x v="89"/>
      <x v="78"/>
      <x v="13"/>
    </i>
    <i>
      <x v="255"/>
      <x v="36"/>
      <x v="85"/>
      <x v="13"/>
    </i>
    <i>
      <x v="418"/>
      <x v="306"/>
      <x v="158"/>
      <x v="5"/>
    </i>
    <i>
      <x v="314"/>
      <x v="233"/>
      <x v="111"/>
      <x v="3"/>
    </i>
    <i>
      <x v="109"/>
      <x v="89"/>
      <x v="206"/>
      <x v="13"/>
    </i>
    <i>
      <x v="375"/>
      <x v="274"/>
      <x v="78"/>
      <x v="13"/>
    </i>
    <i>
      <x v="124"/>
      <x v="49"/>
      <x v="182"/>
      <x v="1"/>
    </i>
    <i>
      <x v="393"/>
      <x v="22"/>
      <x v="89"/>
      <x v="12"/>
    </i>
    <i>
      <x v="452"/>
      <x v="65"/>
      <x v="205"/>
      <x v="5"/>
    </i>
    <i>
      <x v="377"/>
      <x v="276"/>
      <x v="114"/>
      <x v="7"/>
    </i>
    <i>
      <x v="184"/>
      <x v="34"/>
      <x v="190"/>
      <x v="13"/>
    </i>
    <i>
      <x v="434"/>
      <x v="321"/>
      <x v="100"/>
      <x v="5"/>
    </i>
    <i>
      <x v="121"/>
      <x v="78"/>
      <x v="128"/>
      <x v="1"/>
    </i>
    <i>
      <x v="217"/>
      <x v="175"/>
      <x v="64"/>
      <x v="8"/>
    </i>
    <i>
      <x v="450"/>
      <x v="122"/>
      <x v="203"/>
      <x/>
    </i>
    <i>
      <x v="83"/>
      <x v="15"/>
      <x v="17"/>
      <x v="2"/>
    </i>
    <i>
      <x v="409"/>
      <x v="59"/>
      <x v="140"/>
      <x v="1"/>
    </i>
    <i>
      <x v="261"/>
      <x v="200"/>
      <x v="204"/>
      <x v="5"/>
    </i>
    <i>
      <x v="70"/>
      <x v="47"/>
      <x v="82"/>
      <x v="13"/>
    </i>
    <i>
      <x v="424"/>
      <x v="314"/>
      <x v="175"/>
      <x v="12"/>
    </i>
    <i>
      <x v="63"/>
      <x v="72"/>
      <x v="12"/>
      <x v="3"/>
    </i>
    <i>
      <x v="40"/>
      <x v="78"/>
      <x v="32"/>
      <x v="8"/>
    </i>
    <i>
      <x v="302"/>
      <x v="226"/>
      <x v="60"/>
      <x v="4"/>
    </i>
    <i>
      <x v="406"/>
      <x v="56"/>
      <x v="109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7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h="1" x="1"/>
        <item x="0"/>
        <item h="1" x="7"/>
        <item h="1" x="5"/>
        <item h="1" x="11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">
    <i>
      <x v="201"/>
      <x v="166"/>
      <x v="85"/>
      <x v="13"/>
    </i>
    <i>
      <x v="371"/>
      <x v="284"/>
      <x v="92"/>
      <x v="13"/>
    </i>
    <i>
      <x v="79"/>
      <x v="189"/>
      <x v="12"/>
      <x v="8"/>
    </i>
    <i>
      <x v="127"/>
      <x v="110"/>
      <x v="105"/>
      <x v="3"/>
    </i>
    <i>
      <x v="220"/>
      <x v="308"/>
      <x v="46"/>
      <x v="12"/>
    </i>
    <i>
      <x v="120"/>
      <x v="94"/>
      <x v="122"/>
      <x v="7"/>
    </i>
    <i>
      <x v="390"/>
      <x v="262"/>
      <x v="39"/>
      <x v="12"/>
    </i>
    <i>
      <x v="337"/>
      <x v="309"/>
      <x v="39"/>
      <x v="12"/>
    </i>
    <i>
      <x v="387"/>
      <x v="285"/>
      <x v="2"/>
      <x/>
    </i>
    <i>
      <x v="327"/>
      <x v="243"/>
      <x v="64"/>
      <x v="8"/>
    </i>
    <i>
      <x v="242"/>
      <x v="187"/>
      <x v="160"/>
      <x v="5"/>
    </i>
    <i>
      <x v="226"/>
      <x v="181"/>
      <x v="74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6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h="1" x="1"/>
        <item h="1" x="0"/>
        <item x="7"/>
        <item h="1" x="5"/>
        <item h="1" x="11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1">
    <i>
      <x v="103"/>
      <x v="57"/>
      <x v="21"/>
      <x v="2"/>
    </i>
    <i>
      <x v="197"/>
      <x v="163"/>
      <x v="6"/>
      <x/>
    </i>
    <i>
      <x v="78"/>
      <x v="20"/>
      <x v="12"/>
      <x v="8"/>
    </i>
    <i>
      <x v="192"/>
      <x v="156"/>
      <x v="91"/>
      <x v="13"/>
    </i>
    <i>
      <x v="384"/>
      <x v="207"/>
      <x v="162"/>
      <x v="14"/>
    </i>
    <i>
      <x v="191"/>
      <x v="155"/>
      <x v="8"/>
      <x/>
    </i>
    <i>
      <x v="447"/>
      <x v="330"/>
      <x v="198"/>
      <x v="13"/>
    </i>
    <i>
      <x v="445"/>
      <x v="328"/>
      <x v="196"/>
      <x v="13"/>
    </i>
    <i>
      <x v="374"/>
      <x v="273"/>
      <x v="78"/>
      <x v="13"/>
    </i>
    <i>
      <x v="55"/>
      <x v="149"/>
      <x v="185"/>
      <x v="5"/>
    </i>
    <i>
      <x v="368"/>
      <x v="270"/>
      <x v="80"/>
      <x v="1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0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7">
        <item x="260"/>
        <item x="116"/>
        <item x="108"/>
        <item x="104"/>
        <item x="36"/>
        <item x="217"/>
        <item x="9"/>
        <item m="1" x="385"/>
        <item x="215"/>
        <item x="257"/>
        <item x="307"/>
        <item m="1" x="406"/>
        <item x="148"/>
        <item x="98"/>
        <item m="1" x="393"/>
        <item x="14"/>
        <item x="146"/>
        <item x="206"/>
        <item x="41"/>
        <item x="232"/>
        <item x="282"/>
        <item x="157"/>
        <item x="328"/>
        <item m="1" x="437"/>
        <item m="1" x="399"/>
        <item m="1" x="407"/>
        <item x="308"/>
        <item x="35"/>
        <item x="82"/>
        <item x="221"/>
        <item x="263"/>
        <item m="1" x="438"/>
        <item x="40"/>
        <item x="163"/>
        <item m="1" x="453"/>
        <item x="306"/>
        <item x="112"/>
        <item x="195"/>
        <item m="1" x="441"/>
        <item x="259"/>
        <item x="303"/>
        <item x="178"/>
        <item x="174"/>
        <item x="86"/>
        <item x="258"/>
        <item x="68"/>
        <item x="202"/>
        <item x="79"/>
        <item m="1" x="355"/>
        <item x="155"/>
        <item m="1" x="370"/>
        <item x="239"/>
        <item x="182"/>
        <item x="32"/>
        <item m="1" x="371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2"/>
        <item x="338"/>
        <item x="261"/>
        <item x="20"/>
        <item x="124"/>
        <item x="29"/>
        <item x="249"/>
        <item x="208"/>
        <item x="211"/>
        <item x="94"/>
        <item x="184"/>
        <item m="1" x="456"/>
        <item x="304"/>
        <item x="100"/>
        <item x="23"/>
        <item x="162"/>
        <item x="189"/>
        <item x="279"/>
        <item x="252"/>
        <item m="1" x="389"/>
        <item x="13"/>
        <item x="190"/>
        <item m="1" x="395"/>
        <item x="276"/>
        <item x="204"/>
        <item x="4"/>
        <item x="72"/>
        <item m="1" x="424"/>
        <item x="103"/>
        <item x="246"/>
        <item x="77"/>
        <item x="113"/>
        <item x="33"/>
        <item m="1" x="356"/>
        <item x="309"/>
        <item x="343"/>
        <item x="231"/>
        <item x="34"/>
        <item x="60"/>
        <item x="183"/>
        <item x="147"/>
        <item x="340"/>
        <item m="1" x="423"/>
        <item x="336"/>
        <item x="46"/>
        <item m="1" x="440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6"/>
        <item x="292"/>
        <item x="172"/>
        <item x="234"/>
        <item x="153"/>
        <item m="1" x="411"/>
        <item m="1" x="425"/>
        <item x="337"/>
        <item m="1" x="430"/>
        <item x="47"/>
        <item x="89"/>
        <item x="165"/>
        <item x="164"/>
        <item m="1" x="364"/>
        <item x="130"/>
        <item x="3"/>
        <item m="1" x="362"/>
        <item x="126"/>
        <item x="28"/>
        <item m="1" x="353"/>
        <item m="1" x="372"/>
        <item x="166"/>
        <item x="237"/>
        <item x="350"/>
        <item x="15"/>
        <item m="1" x="391"/>
        <item x="299"/>
        <item x="236"/>
        <item x="49"/>
        <item x="22"/>
        <item x="84"/>
        <item x="105"/>
        <item x="169"/>
        <item m="1" x="351"/>
        <item x="122"/>
        <item m="1" x="367"/>
        <item m="1" x="359"/>
        <item x="87"/>
        <item x="327"/>
        <item m="1" x="377"/>
        <item m="1" x="373"/>
        <item m="1" x="374"/>
        <item x="70"/>
        <item x="67"/>
        <item x="109"/>
        <item m="1" x="401"/>
        <item x="224"/>
        <item x="220"/>
        <item x="137"/>
        <item m="1" x="392"/>
        <item x="92"/>
        <item x="180"/>
        <item m="1" x="419"/>
        <item x="27"/>
        <item m="1" x="418"/>
        <item m="1" x="443"/>
        <item x="106"/>
        <item m="1" x="431"/>
        <item m="1" x="429"/>
        <item x="115"/>
        <item x="111"/>
        <item x="311"/>
        <item m="1" x="398"/>
        <item m="1" x="449"/>
        <item x="255"/>
        <item m="1" x="379"/>
        <item x="81"/>
        <item x="10"/>
        <item x="11"/>
        <item x="134"/>
        <item x="1"/>
        <item x="326"/>
        <item m="1" x="433"/>
        <item m="1" x="450"/>
        <item x="18"/>
        <item x="42"/>
        <item x="45"/>
        <item x="291"/>
        <item x="127"/>
        <item x="210"/>
        <item x="285"/>
        <item m="1" x="369"/>
        <item x="225"/>
        <item x="320"/>
        <item m="1" x="360"/>
        <item x="138"/>
        <item m="1" x="366"/>
        <item x="97"/>
        <item x="117"/>
        <item x="7"/>
        <item m="1" x="412"/>
        <item x="59"/>
        <item x="17"/>
        <item x="256"/>
        <item x="114"/>
        <item m="1" x="417"/>
        <item x="177"/>
        <item x="64"/>
        <item m="1" x="420"/>
        <item x="145"/>
        <item m="1" x="432"/>
        <item m="1" x="427"/>
        <item m="1" x="444"/>
        <item x="181"/>
        <item x="305"/>
        <item m="1" x="421"/>
        <item m="1" x="428"/>
        <item x="250"/>
        <item x="21"/>
        <item x="199"/>
        <item x="6"/>
        <item m="1" x="413"/>
        <item x="16"/>
        <item x="110"/>
        <item x="50"/>
        <item m="1" x="405"/>
        <item m="1" x="451"/>
        <item m="1" x="352"/>
        <item m="1" x="381"/>
        <item x="247"/>
        <item x="238"/>
        <item x="187"/>
        <item m="1" x="435"/>
        <item x="151"/>
        <item x="254"/>
        <item x="2"/>
        <item x="253"/>
        <item x="222"/>
        <item m="1" x="390"/>
        <item m="1" x="380"/>
        <item m="1" x="414"/>
        <item x="85"/>
        <item x="321"/>
        <item m="1" x="404"/>
        <item x="245"/>
        <item x="293"/>
        <item m="1" x="388"/>
        <item x="244"/>
        <item x="332"/>
        <item x="333"/>
        <item m="1" x="442"/>
        <item m="1" x="361"/>
        <item x="235"/>
        <item m="1" x="410"/>
        <item x="121"/>
        <item x="119"/>
        <item x="216"/>
        <item x="125"/>
        <item x="128"/>
        <item x="219"/>
        <item x="142"/>
        <item x="141"/>
        <item m="1" x="354"/>
        <item m="1" x="415"/>
        <item m="1" x="376"/>
        <item x="175"/>
        <item x="30"/>
        <item m="1" x="448"/>
        <item x="24"/>
        <item m="1" x="387"/>
        <item x="270"/>
        <item x="218"/>
        <item x="209"/>
        <item x="131"/>
        <item x="345"/>
        <item x="90"/>
        <item x="265"/>
        <item m="1" x="403"/>
        <item x="203"/>
        <item x="194"/>
        <item x="197"/>
        <item x="107"/>
        <item m="1" x="375"/>
        <item x="102"/>
        <item x="277"/>
        <item x="25"/>
        <item m="1" x="358"/>
        <item m="1" x="452"/>
        <item m="1" x="384"/>
        <item x="348"/>
        <item x="349"/>
        <item m="1" x="400"/>
        <item m="1" x="357"/>
        <item x="227"/>
        <item x="173"/>
        <item m="1" x="402"/>
        <item m="1" x="383"/>
        <item x="66"/>
        <item x="56"/>
        <item m="1" x="386"/>
        <item m="1" x="408"/>
        <item x="161"/>
        <item x="158"/>
        <item x="188"/>
        <item x="205"/>
        <item m="1" x="436"/>
        <item x="57"/>
        <item m="1" x="434"/>
        <item x="335"/>
        <item m="1" x="446"/>
        <item x="73"/>
        <item x="55"/>
        <item m="1" x="397"/>
        <item m="1" x="368"/>
        <item x="93"/>
        <item m="1" x="447"/>
        <item x="301"/>
        <item x="278"/>
        <item x="26"/>
        <item x="344"/>
        <item m="1" x="439"/>
        <item x="149"/>
        <item x="152"/>
        <item x="62"/>
        <item x="74"/>
        <item x="61"/>
        <item m="1" x="455"/>
        <item x="346"/>
        <item x="69"/>
        <item x="53"/>
        <item m="1" x="426"/>
        <item x="58"/>
        <item x="71"/>
        <item x="19"/>
        <item x="223"/>
        <item m="1" x="445"/>
        <item m="1" x="365"/>
        <item x="171"/>
        <item x="170"/>
        <item m="1" x="394"/>
        <item x="200"/>
        <item x="201"/>
        <item m="1" x="416"/>
        <item x="193"/>
        <item x="196"/>
        <item x="289"/>
        <item x="186"/>
        <item m="1" x="382"/>
        <item x="185"/>
        <item x="191"/>
        <item x="275"/>
        <item x="48"/>
        <item x="101"/>
        <item x="96"/>
        <item x="120"/>
        <item x="123"/>
        <item m="1" x="363"/>
        <item x="136"/>
        <item x="135"/>
        <item m="1" x="409"/>
        <item x="324"/>
        <item x="316"/>
        <item x="118"/>
        <item x="139"/>
        <item x="168"/>
        <item m="1" x="454"/>
        <item x="280"/>
        <item x="262"/>
        <item x="99"/>
        <item m="1" x="378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6">
        <item x="51"/>
        <item x="12"/>
        <item x="37"/>
        <item x="10"/>
        <item x="128"/>
        <item m="1" x="310"/>
        <item x="91"/>
        <item m="1" x="276"/>
        <item m="1" x="327"/>
        <item x="206"/>
        <item x="42"/>
        <item x="33"/>
        <item x="204"/>
        <item x="237"/>
        <item x="104"/>
        <item x="121"/>
        <item x="74"/>
        <item x="54"/>
        <item x="177"/>
        <item m="1" x="312"/>
        <item x="99"/>
        <item x="49"/>
        <item x="58"/>
        <item m="1" x="332"/>
        <item x="81"/>
        <item x="157"/>
        <item m="1" x="273"/>
        <item x="212"/>
        <item x="64"/>
        <item x="172"/>
        <item x="22"/>
        <item x="38"/>
        <item x="129"/>
        <item x="175"/>
        <item x="191"/>
        <item x="221"/>
        <item x="73"/>
        <item x="100"/>
        <item x="122"/>
        <item m="1" x="284"/>
        <item m="1" x="331"/>
        <item x="255"/>
        <item x="185"/>
        <item m="1" x="318"/>
        <item x="199"/>
        <item x="83"/>
        <item x="92"/>
        <item x="110"/>
        <item x="147"/>
        <item x="226"/>
        <item x="77"/>
        <item x="30"/>
        <item x="136"/>
        <item x="19"/>
        <item x="18"/>
        <item x="101"/>
        <item x="78"/>
        <item x="31"/>
        <item x="34"/>
        <item x="7"/>
        <item x="232"/>
        <item x="193"/>
        <item x="36"/>
        <item x="142"/>
        <item x="35"/>
        <item x="9"/>
        <item x="13"/>
        <item x="236"/>
        <item x="207"/>
        <item x="252"/>
        <item x="163"/>
        <item x="192"/>
        <item x="137"/>
        <item x="218"/>
        <item x="56"/>
        <item x="32"/>
        <item x="97"/>
        <item x="26"/>
        <item x="27"/>
        <item x="25"/>
        <item x="150"/>
        <item x="69"/>
        <item m="1" x="291"/>
        <item x="171"/>
        <item x="151"/>
        <item x="115"/>
        <item x="144"/>
        <item m="1" x="301"/>
        <item x="28"/>
        <item x="87"/>
        <item x="4"/>
        <item x="93"/>
        <item x="205"/>
        <item m="1" x="292"/>
        <item x="154"/>
        <item x="208"/>
        <item x="167"/>
        <item x="70"/>
        <item m="1" x="275"/>
        <item x="43"/>
        <item x="238"/>
        <item x="20"/>
        <item x="138"/>
        <item m="1" x="277"/>
        <item x="71"/>
        <item x="143"/>
        <item x="253"/>
        <item m="1" x="270"/>
        <item x="180"/>
        <item x="135"/>
        <item x="134"/>
        <item x="116"/>
        <item x="29"/>
        <item x="173"/>
        <item x="149"/>
        <item x="141"/>
        <item x="189"/>
        <item x="24"/>
        <item x="217"/>
        <item m="1" x="288"/>
        <item m="1" x="285"/>
        <item x="114"/>
        <item x="60"/>
        <item x="194"/>
        <item m="1" x="325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145"/>
        <item x="79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axis="axisPage" compact="0" outline="0" multipleItemSelectionAllowed="1" showAll="0" defaultSubtotal="0">
      <items count="13">
        <item h="1" m="1" x="12"/>
        <item x="10"/>
        <item x="3"/>
        <item x="4"/>
        <item x="9"/>
        <item h="1" x="8"/>
        <item h="1" x="2"/>
        <item h="1"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x="15"/>
        <item m="1" x="34"/>
        <item m="1" x="18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5">
    <i>
      <x v="347"/>
      <x v="257"/>
      <x v="150"/>
      <x v="35"/>
    </i>
    <i>
      <x v="26"/>
      <x v="13"/>
      <x v="188"/>
      <x v="14"/>
    </i>
    <i>
      <x v="208"/>
      <x v="169"/>
      <x v="94"/>
      <x v="13"/>
    </i>
    <i>
      <x v="81"/>
      <x v="115"/>
      <x v="112"/>
      <x v="3"/>
    </i>
    <i>
      <x v="194"/>
      <x v="159"/>
      <x v="201"/>
      <x v="3"/>
    </i>
    <i>
      <x v="200"/>
      <x v="165"/>
      <x v="181"/>
      <x v="1"/>
    </i>
    <i>
      <x v="152"/>
      <x v="139"/>
      <x v="16"/>
      <x v="2"/>
    </i>
    <i>
      <x v="359"/>
      <x v="264"/>
      <x v="124"/>
      <x v="1"/>
    </i>
    <i>
      <x v="272"/>
      <x v="209"/>
      <x v="146"/>
      <x v="4"/>
    </i>
    <i>
      <x v="71"/>
      <x v="77"/>
      <x v="21"/>
      <x v="2"/>
    </i>
    <i>
      <x v="46"/>
      <x v="83"/>
      <x v="137"/>
      <x v="1"/>
    </i>
    <i>
      <x v="62"/>
      <x v="118"/>
      <x v="149"/>
      <x v="2"/>
    </i>
    <i>
      <x v="423"/>
      <x v="313"/>
      <x v="143"/>
      <x v="4"/>
    </i>
    <i>
      <x v="59"/>
      <x v="88"/>
      <x v="23"/>
      <x v="2"/>
    </i>
    <i>
      <x v="344"/>
      <x v="255"/>
      <x v="43"/>
      <x v="12"/>
    </i>
    <i>
      <x v="165"/>
      <x v="142"/>
      <x v="46"/>
      <x v="12"/>
    </i>
    <i>
      <x v="453"/>
      <x v="333"/>
      <x v="173"/>
      <x v="4"/>
    </i>
    <i>
      <x v="435"/>
      <x v="322"/>
      <x v="184"/>
      <x v="5"/>
    </i>
    <i>
      <x v="391"/>
      <x v="287"/>
      <x v="40"/>
      <x v="12"/>
    </i>
    <i>
      <x v="179"/>
      <x v="148"/>
      <x v="72"/>
      <x v="8"/>
    </i>
    <i>
      <x v="80"/>
      <x v="30"/>
      <x v="17"/>
      <x v="2"/>
    </i>
    <i>
      <x v="210"/>
      <x v="77"/>
      <x v="68"/>
      <x v="8"/>
    </i>
    <i>
      <x v="451"/>
      <x v="332"/>
      <x v="24"/>
      <x v="2"/>
    </i>
    <i>
      <x v="161"/>
      <x v="137"/>
      <x v="201"/>
      <x v="3"/>
    </i>
    <i>
      <x v="316"/>
      <x v="234"/>
      <x v="125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18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6">
        <item x="51"/>
        <item x="12"/>
        <item x="37"/>
        <item x="10"/>
        <item x="128"/>
        <item m="1" x="276"/>
        <item m="1" x="327"/>
        <item x="206"/>
        <item x="33"/>
        <item x="204"/>
        <item x="237"/>
        <item x="104"/>
        <item x="121"/>
        <item x="74"/>
        <item x="177"/>
        <item m="1" x="312"/>
        <item x="99"/>
        <item x="49"/>
        <item x="58"/>
        <item x="157"/>
        <item m="1" x="273"/>
        <item x="212"/>
        <item x="64"/>
        <item x="22"/>
        <item x="38"/>
        <item x="129"/>
        <item x="221"/>
        <item x="73"/>
        <item x="100"/>
        <item m="1" x="284"/>
        <item x="255"/>
        <item x="185"/>
        <item m="1" x="318"/>
        <item x="199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2"/>
        <item x="193"/>
        <item x="36"/>
        <item x="142"/>
        <item x="35"/>
        <item x="9"/>
        <item x="236"/>
        <item x="207"/>
        <item x="163"/>
        <item x="192"/>
        <item x="137"/>
        <item x="218"/>
        <item x="32"/>
        <item x="97"/>
        <item x="26"/>
        <item x="27"/>
        <item x="69"/>
        <item m="1" x="291"/>
        <item x="171"/>
        <item x="151"/>
        <item x="115"/>
        <item m="1" x="301"/>
        <item x="28"/>
        <item x="87"/>
        <item x="4"/>
        <item x="93"/>
        <item x="205"/>
        <item x="154"/>
        <item x="208"/>
        <item x="167"/>
        <item x="70"/>
        <item m="1" x="275"/>
        <item x="238"/>
        <item x="20"/>
        <item x="138"/>
        <item m="1" x="277"/>
        <item x="71"/>
        <item x="253"/>
        <item x="180"/>
        <item x="135"/>
        <item x="116"/>
        <item x="29"/>
        <item x="173"/>
        <item x="149"/>
        <item x="141"/>
        <item x="189"/>
        <item x="217"/>
        <item m="1" x="288"/>
        <item m="1" x="285"/>
        <item x="114"/>
        <item x="60"/>
        <item x="194"/>
        <item m="1" x="325"/>
        <item x="56"/>
        <item m="1" x="310"/>
        <item x="54"/>
        <item x="42"/>
        <item m="1" x="331"/>
        <item x="191"/>
        <item x="13"/>
        <item x="24"/>
        <item x="91"/>
        <item x="226"/>
        <item x="147"/>
        <item x="25"/>
        <item x="172"/>
        <item x="134"/>
        <item m="1" x="270"/>
        <item x="252"/>
        <item x="175"/>
        <item x="43"/>
        <item x="122"/>
        <item x="81"/>
        <item x="143"/>
        <item m="1" x="292"/>
        <item m="1" x="332"/>
        <item x="18"/>
        <item x="144"/>
        <item x="150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79"/>
        <item x="145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measureFilter="1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m="1" x="18"/>
        <item m="1" x="34"/>
        <item x="15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compact="0" outline="0" showAll="0" defaultSubtotal="0"/>
    <pivotField axis="axisRow" compact="0" outline="0" showAll="0" sortType="ascending" defaultSubtotal="0">
      <items count="15">
        <item x="10"/>
        <item x="4"/>
        <item m="1" x="13"/>
        <item x="2"/>
        <item x="11"/>
        <item m="1" x="14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1">
    <i>
      <x/>
      <x v="256"/>
      <x v="49"/>
      <x v="12"/>
    </i>
    <i>
      <x v="1"/>
      <x v="51"/>
      <x v="12"/>
      <x v="2"/>
    </i>
    <i>
      <x v="3"/>
      <x v="230"/>
      <x v="47"/>
      <x v="12"/>
    </i>
    <i>
      <x v="4"/>
      <x v="293"/>
      <x v="61"/>
      <x v="34"/>
    </i>
    <i>
      <x v="6"/>
      <x v="90"/>
      <x v="112"/>
      <x v="3"/>
    </i>
    <i>
      <x v="7"/>
      <x v="96"/>
      <x v="46"/>
      <x v="12"/>
    </i>
    <i>
      <x v="9"/>
      <x v="11"/>
      <x v="77"/>
      <x v="8"/>
    </i>
    <i r="1">
      <x v="162"/>
      <x v="187"/>
      <x v="8"/>
    </i>
    <i>
      <x v="10"/>
      <x v="17"/>
      <x v="41"/>
      <x v="12"/>
    </i>
    <i>
      <x v="12"/>
      <x v="14"/>
      <x v="141"/>
      <x v="4"/>
    </i>
    <i>
      <x v="13"/>
      <x v="335"/>
      <x v="34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3"/>
          </reference>
        </references>
      </pivotArea>
    </format>
    <format dxfId="55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3"/>
          </reference>
        </references>
      </pivotArea>
    </format>
    <format dxfId="52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3"/>
          </reference>
        </references>
      </pivotArea>
    </format>
    <format dxfId="44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le5" cacheId="0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24" firstHeaderRow="1" firstDataRow="2" firstDataCol="2" rowPageCount="1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4"/>
        <item x="1"/>
        <item x="0"/>
        <item m="1" x="6"/>
        <item x="2"/>
        <item x="5"/>
        <item x="3"/>
      </items>
    </pivotField>
    <pivotField axis="axisRow" compact="0" outline="0" showAll="0" defaultSubtotal="0">
      <items count="15">
        <item x="2"/>
        <item x="0"/>
        <item x="1"/>
        <item x="3"/>
        <item x="11"/>
        <item m="1" x="14"/>
        <item x="10"/>
        <item x="8"/>
        <item x="7"/>
        <item x="9"/>
        <item x="4"/>
        <item x="12"/>
        <item x="6"/>
        <item x="5"/>
        <item m="1" x="13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6">
    <i>
      <x/>
      <x v="2"/>
    </i>
    <i>
      <x v="1"/>
      <x/>
    </i>
    <i r="1">
      <x v="1"/>
    </i>
    <i r="1">
      <x v="2"/>
    </i>
    <i r="1">
      <x v="5"/>
    </i>
    <i r="1">
      <x v="6"/>
    </i>
    <i>
      <x v="2"/>
      <x v="2"/>
    </i>
    <i>
      <x v="3"/>
      <x v="2"/>
    </i>
    <i>
      <x v="4"/>
      <x v="2"/>
    </i>
    <i>
      <x v="6"/>
      <x v="2"/>
    </i>
    <i>
      <x v="8"/>
      <x v="2"/>
    </i>
    <i>
      <x v="9"/>
      <x v="2"/>
    </i>
    <i>
      <x v="10"/>
      <x v="2"/>
    </i>
    <i>
      <x v="12"/>
      <x v="2"/>
    </i>
    <i>
      <x v="13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4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2">
      <pivotArea field="9" type="button" dataOnly="0" labelOnly="1" outline="0" axis="axisRow" fieldPosition="0"/>
    </format>
    <format dxfId="41">
      <pivotArea field="8" type="button" dataOnly="0" labelOnly="1" outline="0" axis="axisRow" fieldPosition="1"/>
    </format>
    <format dxfId="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">
      <pivotArea field="9" type="button" dataOnly="0" labelOnly="1" outline="0" axis="axisRow" fieldPosition="0"/>
    </format>
    <format dxfId="38">
      <pivotArea field="8" type="button" dataOnly="0" labelOnly="1" outline="0" axis="axisRow" fieldPosition="1"/>
    </format>
    <format dxfId="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">
      <pivotArea type="all" dataOnly="0" outline="0" fieldPosition="0"/>
    </format>
    <format dxfId="35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2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12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5"/>
        <item h="1" m="1" x="7"/>
        <item h="1" x="4"/>
        <item h="1" m="1" x="8"/>
        <item h="1" m="1" x="9"/>
        <item h="1" m="1" x="10"/>
        <item h="1" m="1" x="12"/>
        <item h="1" m="1" x="11"/>
        <item h="1" m="1" x="6"/>
        <item h="1" x="0"/>
        <item h="1" x="1"/>
        <item h="1" x="2"/>
        <item x="3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6">
        <item x="51"/>
        <item x="12"/>
        <item x="37"/>
        <item x="10"/>
        <item x="128"/>
        <item m="1" x="276"/>
        <item m="1" x="327"/>
        <item x="206"/>
        <item x="33"/>
        <item x="204"/>
        <item x="237"/>
        <item x="104"/>
        <item x="121"/>
        <item x="74"/>
        <item x="177"/>
        <item m="1" x="312"/>
        <item x="99"/>
        <item x="49"/>
        <item x="58"/>
        <item x="157"/>
        <item m="1" x="273"/>
        <item x="212"/>
        <item x="64"/>
        <item x="22"/>
        <item x="38"/>
        <item x="129"/>
        <item x="221"/>
        <item x="73"/>
        <item x="100"/>
        <item m="1" x="284"/>
        <item x="255"/>
        <item x="185"/>
        <item m="1" x="318"/>
        <item x="199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2"/>
        <item x="193"/>
        <item x="36"/>
        <item x="142"/>
        <item x="35"/>
        <item x="9"/>
        <item x="236"/>
        <item x="207"/>
        <item x="163"/>
        <item x="192"/>
        <item x="137"/>
        <item x="218"/>
        <item x="32"/>
        <item x="97"/>
        <item x="26"/>
        <item x="27"/>
        <item x="69"/>
        <item m="1" x="291"/>
        <item x="171"/>
        <item x="151"/>
        <item x="115"/>
        <item m="1" x="301"/>
        <item x="28"/>
        <item x="87"/>
        <item x="4"/>
        <item x="93"/>
        <item x="205"/>
        <item x="154"/>
        <item x="208"/>
        <item x="167"/>
        <item x="70"/>
        <item m="1" x="275"/>
        <item x="238"/>
        <item x="20"/>
        <item x="138"/>
        <item m="1" x="277"/>
        <item x="71"/>
        <item x="253"/>
        <item x="180"/>
        <item x="135"/>
        <item x="116"/>
        <item x="29"/>
        <item x="173"/>
        <item x="149"/>
        <item x="141"/>
        <item x="189"/>
        <item x="217"/>
        <item m="1" x="288"/>
        <item m="1" x="285"/>
        <item x="114"/>
        <item x="60"/>
        <item x="194"/>
        <item m="1" x="325"/>
        <item x="56"/>
        <item m="1" x="310"/>
        <item x="54"/>
        <item x="42"/>
        <item m="1" x="331"/>
        <item x="191"/>
        <item x="13"/>
        <item x="24"/>
        <item x="91"/>
        <item x="226"/>
        <item x="147"/>
        <item x="25"/>
        <item x="172"/>
        <item x="134"/>
        <item m="1" x="270"/>
        <item x="252"/>
        <item x="175"/>
        <item x="43"/>
        <item x="122"/>
        <item x="81"/>
        <item x="143"/>
        <item m="1" x="292"/>
        <item m="1" x="332"/>
        <item x="18"/>
        <item x="144"/>
        <item x="150"/>
        <item x="14"/>
        <item m="1" x="319"/>
        <item x="45"/>
        <item x="76"/>
        <item x="94"/>
        <item m="1" x="289"/>
        <item m="1" x="323"/>
        <item m="1" x="316"/>
        <item x="15"/>
        <item x="168"/>
        <item x="79"/>
        <item x="145"/>
        <item x="248"/>
        <item x="3"/>
        <item x="21"/>
        <item m="1" x="302"/>
        <item m="1" x="311"/>
        <item x="62"/>
        <item x="98"/>
        <item m="1" x="329"/>
        <item m="1" x="264"/>
        <item x="155"/>
        <item m="1" x="330"/>
        <item x="95"/>
        <item x="231"/>
        <item m="1" x="306"/>
        <item x="103"/>
        <item m="1" x="333"/>
        <item x="203"/>
        <item m="1" x="293"/>
        <item x="11"/>
        <item x="119"/>
        <item x="202"/>
        <item x="1"/>
        <item x="247"/>
        <item m="1" x="262"/>
        <item m="1" x="280"/>
        <item x="235"/>
        <item x="17"/>
        <item x="39"/>
        <item x="225"/>
        <item x="112"/>
        <item m="1" x="267"/>
        <item m="1" x="335"/>
        <item x="123"/>
        <item m="1" x="322"/>
        <item x="105"/>
        <item m="1" x="321"/>
        <item m="1" x="317"/>
        <item x="16"/>
        <item x="102"/>
        <item x="46"/>
        <item m="1" x="309"/>
        <item x="127"/>
        <item m="1" x="266"/>
        <item m="1" x="303"/>
        <item x="156"/>
        <item x="200"/>
        <item x="169"/>
        <item x="6"/>
        <item m="1" x="286"/>
        <item m="1" x="314"/>
        <item x="197"/>
        <item x="261"/>
        <item x="89"/>
        <item x="161"/>
        <item m="1" x="296"/>
        <item m="1" x="271"/>
        <item x="2"/>
        <item m="1" x="334"/>
        <item m="1" x="287"/>
        <item m="1" x="304"/>
        <item x="72"/>
        <item m="1" x="281"/>
        <item x="196"/>
        <item x="251"/>
        <item x="159"/>
        <item m="1" x="328"/>
        <item m="1" x="283"/>
        <item m="1" x="297"/>
        <item x="107"/>
        <item x="181"/>
        <item x="111"/>
        <item x="113"/>
        <item x="183"/>
        <item x="5"/>
        <item m="1" x="299"/>
        <item x="152"/>
        <item m="1" x="294"/>
        <item m="1" x="324"/>
        <item x="211"/>
        <item x="182"/>
        <item x="176"/>
        <item x="258"/>
        <item x="82"/>
        <item m="1" x="268"/>
        <item x="166"/>
        <item x="96"/>
        <item m="1" x="282"/>
        <item x="214"/>
        <item m="1" x="269"/>
        <item x="259"/>
        <item x="260"/>
        <item m="1" x="320"/>
        <item m="1" x="313"/>
        <item x="59"/>
        <item m="1" x="307"/>
        <item m="1" x="290"/>
        <item x="140"/>
        <item x="162"/>
        <item x="174"/>
        <item m="1" x="300"/>
        <item x="52"/>
        <item m="1" x="305"/>
        <item m="1" x="274"/>
        <item x="65"/>
        <item m="1" x="298"/>
        <item x="55"/>
        <item x="84"/>
        <item x="234"/>
        <item x="215"/>
        <item x="23"/>
        <item x="257"/>
        <item m="1" x="315"/>
        <item x="130"/>
        <item x="133"/>
        <item m="1" x="265"/>
        <item m="1" x="263"/>
        <item x="61"/>
        <item m="1" x="278"/>
        <item x="53"/>
        <item x="63"/>
        <item x="184"/>
        <item x="148"/>
        <item x="170"/>
        <item x="118"/>
        <item x="165"/>
        <item x="47"/>
        <item x="223"/>
        <item x="160"/>
        <item m="1" x="308"/>
        <item x="164"/>
        <item x="44"/>
        <item x="90"/>
        <item x="86"/>
        <item x="109"/>
        <item m="1" x="326"/>
        <item m="1" x="279"/>
        <item x="242"/>
        <item x="106"/>
        <item x="124"/>
        <item x="146"/>
        <item x="216"/>
        <item x="88"/>
        <item x="40"/>
        <item x="132"/>
        <item x="108"/>
        <item x="201"/>
        <item m="1" x="295"/>
        <item x="120"/>
        <item x="0"/>
        <item x="8"/>
        <item x="48"/>
        <item x="50"/>
        <item m="1" x="272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5"/>
        <item x="198"/>
        <item x="57"/>
        <item x="66"/>
        <item x="186"/>
        <item x="158"/>
        <item x="209"/>
        <item x="210"/>
        <item x="213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</items>
    </pivotField>
    <pivotField axis="axisRow" compact="0" outline="0" showAll="0" measureFilter="1" defaultSubtotal="0">
      <items count="213">
        <item x="211"/>
        <item m="1" x="2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6"/>
        <item m="1" x="33"/>
        <item m="1" x="20"/>
        <item m="1" x="25"/>
        <item x="4"/>
        <item x="3"/>
        <item x="13"/>
        <item m="1" x="35"/>
        <item m="1" x="18"/>
        <item m="1" x="34"/>
        <item x="15"/>
        <item m="1" x="26"/>
        <item x="14"/>
        <item m="1" x="17"/>
        <item x="16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5"/>
        <item x="11"/>
      </items>
    </pivotField>
    <pivotField axis="axisRow" compact="0" outline="0" showAll="0" sortType="ascending" defaultSubtotal="0">
      <items count="7">
        <item x="2"/>
        <item x="4"/>
        <item m="1" x="6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4">
    <i>
      <x v="1"/>
      <x v="82"/>
      <x v="54"/>
      <x v="34"/>
    </i>
    <i>
      <x v="3"/>
      <x v="116"/>
      <x v="36"/>
      <x v="6"/>
    </i>
    <i>
      <x v="4"/>
      <x v="276"/>
      <x v="114"/>
      <x v="7"/>
    </i>
    <i>
      <x v="5"/>
      <x v="51"/>
      <x v="144"/>
      <x v="4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21">
      <pivotArea field="-2" type="button" dataOnly="0" labelOnly="1" outline="0" axis="axisValues" fieldPosition="0"/>
    </format>
    <format dxfId="20">
      <pivotArea type="topRight" dataOnly="0" labelOnly="1" outline="0" fieldPosition="0"/>
    </format>
    <format dxfId="1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16">
      <pivotArea field="8" type="button" dataOnly="0" labelOnly="1" outline="0" axis="axisRow" fieldPosition="0"/>
    </format>
    <format dxfId="15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dataOnly="0" labelOnly="1" outline="0" fieldPosition="0">
        <references count="1">
          <reference field="8" count="0"/>
        </references>
      </pivotArea>
    </format>
    <format dxfId="9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8" count="0"/>
        </references>
      </pivotArea>
    </format>
    <format dxfId="5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4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3">
      <pivotArea type="all" dataOnly="0" outline="0" fieldPosition="0"/>
    </format>
    <format dxfId="2">
      <pivotArea outline="0" collapsedLevelsAreSubtotals="1" fieldPosition="0"/>
    </format>
    <format dxfId="1">
      <pivotArea type="all" dataOnly="0" outline="0" fieldPosition="0"/>
    </format>
    <format dxfId="0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3" activePane="bottomLeft" state="frozen"/>
      <selection activeCell="K1" sqref="K1"/>
      <selection pane="bottomLeft" activeCell="D19" sqref="D19"/>
    </sheetView>
  </sheetViews>
  <sheetFormatPr defaultColWidth="9.140625" defaultRowHeight="13.5" x14ac:dyDescent="0.2"/>
  <cols>
    <col min="1" max="1" width="17.28515625" style="170" bestFit="1" customWidth="1"/>
    <col min="2" max="2" width="7.140625" style="170" bestFit="1" customWidth="1"/>
    <col min="3" max="3" width="15" style="170" bestFit="1" customWidth="1"/>
    <col min="4" max="4" width="18.140625" style="170" bestFit="1" customWidth="1"/>
    <col min="5" max="5" width="6.85546875" style="217" customWidth="1"/>
    <col min="6" max="6" width="9.42578125" style="170" customWidth="1"/>
    <col min="7" max="7" width="15.85546875" style="170" bestFit="1" customWidth="1"/>
    <col min="8" max="8" width="23" style="170" bestFit="1" customWidth="1"/>
    <col min="9" max="9" width="7" style="217" customWidth="1"/>
    <col min="10" max="10" width="12.5703125" style="170" bestFit="1" customWidth="1"/>
    <col min="11" max="11" width="18.7109375" style="170" bestFit="1" customWidth="1"/>
    <col min="12" max="12" width="13" style="170" customWidth="1"/>
    <col min="13" max="13" width="7.140625" style="170" customWidth="1"/>
    <col min="14" max="15" width="9.140625" style="170" customWidth="1"/>
    <col min="16" max="16" width="11.5703125" style="170" customWidth="1"/>
    <col min="17" max="22" width="9.140625" style="170" customWidth="1"/>
    <col min="23" max="25" width="9.85546875" style="170" customWidth="1"/>
    <col min="26" max="26" width="8.28515625" style="170" customWidth="1"/>
    <col min="27" max="27" width="9.140625" style="170" customWidth="1"/>
    <col min="28" max="29" width="6.85546875" style="170" customWidth="1"/>
    <col min="30" max="30" width="7.42578125" style="170" customWidth="1"/>
    <col min="31" max="31" width="10.7109375" style="198" customWidth="1"/>
    <col min="32" max="16384" width="9.140625" style="170"/>
  </cols>
  <sheetData>
    <row r="1" spans="1:34" s="98" customFormat="1" ht="28.5" customHeight="1" x14ac:dyDescent="0.2">
      <c r="A1" s="203" t="s">
        <v>3</v>
      </c>
      <c r="B1" s="203"/>
      <c r="C1" s="203" t="s">
        <v>4</v>
      </c>
      <c r="D1" s="204" t="s">
        <v>1393</v>
      </c>
      <c r="E1" s="215" t="s">
        <v>2073</v>
      </c>
      <c r="F1" s="204" t="s">
        <v>1394</v>
      </c>
      <c r="G1" s="206" t="s">
        <v>5</v>
      </c>
      <c r="H1" s="205" t="s">
        <v>1393</v>
      </c>
      <c r="I1" s="215" t="s">
        <v>2073</v>
      </c>
      <c r="J1" s="205" t="s">
        <v>1394</v>
      </c>
      <c r="K1" s="207" t="s">
        <v>6</v>
      </c>
      <c r="M1" s="98" t="s">
        <v>1433</v>
      </c>
      <c r="Q1" s="169" t="s">
        <v>1176</v>
      </c>
    </row>
    <row r="2" spans="1:34" x14ac:dyDescent="0.2">
      <c r="A2" s="208" t="s">
        <v>42</v>
      </c>
      <c r="B2" s="208" t="s">
        <v>57</v>
      </c>
      <c r="C2" s="211" t="s">
        <v>1099</v>
      </c>
      <c r="D2" s="213" t="s">
        <v>1424</v>
      </c>
      <c r="E2" s="216">
        <v>25</v>
      </c>
      <c r="F2" s="213" t="s">
        <v>1397</v>
      </c>
      <c r="G2" s="213" t="s">
        <v>7</v>
      </c>
      <c r="H2" s="214" t="s">
        <v>1396</v>
      </c>
      <c r="I2" s="220">
        <v>40</v>
      </c>
      <c r="J2" s="214" t="s">
        <v>1397</v>
      </c>
      <c r="K2" s="214" t="s">
        <v>10</v>
      </c>
      <c r="L2" s="171" t="s">
        <v>1175</v>
      </c>
      <c r="M2" s="172" t="s">
        <v>7</v>
      </c>
      <c r="N2" s="172" t="s">
        <v>9</v>
      </c>
      <c r="O2" s="172" t="s">
        <v>19</v>
      </c>
      <c r="P2" s="172" t="s">
        <v>24</v>
      </c>
      <c r="Q2" s="172" t="s">
        <v>11</v>
      </c>
      <c r="R2" s="172" t="s">
        <v>22</v>
      </c>
      <c r="S2" s="172" t="s">
        <v>1277</v>
      </c>
      <c r="T2" s="173" t="s">
        <v>1400</v>
      </c>
      <c r="U2" s="173" t="s">
        <v>1399</v>
      </c>
      <c r="V2" s="173" t="s">
        <v>1404</v>
      </c>
      <c r="W2" s="173" t="s">
        <v>1405</v>
      </c>
      <c r="X2" s="173" t="s">
        <v>1406</v>
      </c>
      <c r="Y2" s="173" t="s">
        <v>1432</v>
      </c>
      <c r="Z2" s="173" t="s">
        <v>20</v>
      </c>
      <c r="AA2" s="173" t="s">
        <v>8</v>
      </c>
      <c r="AB2" s="173" t="s">
        <v>1384</v>
      </c>
      <c r="AC2" s="173" t="s">
        <v>1385</v>
      </c>
      <c r="AD2" s="173" t="s">
        <v>1383</v>
      </c>
      <c r="AE2" s="173" t="s">
        <v>1386</v>
      </c>
      <c r="AF2" s="173" t="s">
        <v>1421</v>
      </c>
      <c r="AG2" s="173" t="s">
        <v>1382</v>
      </c>
      <c r="AH2" s="173" t="s">
        <v>10</v>
      </c>
    </row>
    <row r="3" spans="1:34" x14ac:dyDescent="0.2">
      <c r="A3" s="209" t="s">
        <v>50</v>
      </c>
      <c r="B3" s="209" t="s">
        <v>65</v>
      </c>
      <c r="C3" s="212" t="s">
        <v>1367</v>
      </c>
      <c r="D3" s="213"/>
      <c r="E3" s="216"/>
      <c r="F3" s="213"/>
      <c r="G3" s="213" t="s">
        <v>16</v>
      </c>
      <c r="H3" s="214" t="s">
        <v>1398</v>
      </c>
      <c r="I3" s="220"/>
      <c r="J3" s="214" t="s">
        <v>1397</v>
      </c>
      <c r="K3" s="214" t="s">
        <v>12</v>
      </c>
      <c r="L3" s="174">
        <v>1</v>
      </c>
      <c r="M3" s="175"/>
      <c r="N3" s="175"/>
      <c r="O3" s="175"/>
      <c r="P3" s="175"/>
      <c r="Q3" s="175"/>
      <c r="R3" s="175"/>
      <c r="S3" s="176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</row>
    <row r="4" spans="1:34" x14ac:dyDescent="0.2">
      <c r="A4" s="209" t="s">
        <v>39</v>
      </c>
      <c r="B4" s="209" t="s">
        <v>54</v>
      </c>
      <c r="C4" s="212" t="s">
        <v>1368</v>
      </c>
      <c r="D4" s="213"/>
      <c r="E4" s="216"/>
      <c r="F4" s="213"/>
      <c r="G4" s="213" t="s">
        <v>15</v>
      </c>
      <c r="H4" s="214" t="s">
        <v>1392</v>
      </c>
      <c r="I4" s="220">
        <v>50</v>
      </c>
      <c r="J4" s="214" t="s">
        <v>1395</v>
      </c>
      <c r="K4" s="214" t="s">
        <v>8</v>
      </c>
      <c r="L4" s="177">
        <v>2</v>
      </c>
      <c r="M4" s="178"/>
      <c r="N4" s="178"/>
      <c r="O4" s="178"/>
      <c r="P4" s="178"/>
      <c r="Q4" s="178"/>
      <c r="R4" s="178"/>
      <c r="S4" s="179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</row>
    <row r="5" spans="1:34" x14ac:dyDescent="0.2">
      <c r="A5" s="209" t="s">
        <v>44</v>
      </c>
      <c r="B5" s="209" t="s">
        <v>59</v>
      </c>
      <c r="C5" s="212" t="s">
        <v>1369</v>
      </c>
      <c r="D5" s="213" t="s">
        <v>1425</v>
      </c>
      <c r="E5" s="216">
        <v>30</v>
      </c>
      <c r="F5" s="213" t="s">
        <v>1395</v>
      </c>
      <c r="G5" s="213" t="s">
        <v>9</v>
      </c>
      <c r="H5" s="214" t="s">
        <v>1411</v>
      </c>
      <c r="I5" s="220">
        <v>66</v>
      </c>
      <c r="J5" s="214"/>
      <c r="K5" s="214" t="s">
        <v>1382</v>
      </c>
      <c r="L5" s="177">
        <v>3</v>
      </c>
      <c r="M5" s="178"/>
      <c r="N5" s="178"/>
      <c r="O5" s="178"/>
      <c r="P5" s="178"/>
      <c r="Q5" s="178"/>
      <c r="R5" s="178"/>
      <c r="S5" s="179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</row>
    <row r="6" spans="1:34" x14ac:dyDescent="0.2">
      <c r="A6" s="209" t="s">
        <v>40</v>
      </c>
      <c r="B6" s="209" t="s">
        <v>55</v>
      </c>
      <c r="C6" s="212" t="s">
        <v>1370</v>
      </c>
      <c r="D6" s="213" t="s">
        <v>1426</v>
      </c>
      <c r="E6" s="216">
        <v>36</v>
      </c>
      <c r="F6" s="213" t="s">
        <v>1397</v>
      </c>
      <c r="G6" s="213" t="s">
        <v>11</v>
      </c>
      <c r="H6" s="214" t="s">
        <v>1409</v>
      </c>
      <c r="I6" s="220"/>
      <c r="J6" s="214" t="s">
        <v>1395</v>
      </c>
      <c r="K6" s="214" t="s">
        <v>23</v>
      </c>
      <c r="L6" s="177">
        <v>4</v>
      </c>
      <c r="M6" s="178"/>
      <c r="N6" s="178"/>
      <c r="O6" s="178"/>
      <c r="P6" s="178"/>
      <c r="Q6" s="178"/>
      <c r="R6" s="178"/>
      <c r="S6" s="179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</row>
    <row r="7" spans="1:34" x14ac:dyDescent="0.2">
      <c r="A7" s="209" t="s">
        <v>47</v>
      </c>
      <c r="B7" s="209" t="s">
        <v>62</v>
      </c>
      <c r="C7" s="212" t="s">
        <v>1371</v>
      </c>
      <c r="D7" s="213"/>
      <c r="E7" s="216"/>
      <c r="F7" s="213"/>
      <c r="G7" s="213" t="s">
        <v>13</v>
      </c>
      <c r="H7" s="214" t="s">
        <v>1410</v>
      </c>
      <c r="I7" s="220"/>
      <c r="J7" s="214" t="s">
        <v>1395</v>
      </c>
      <c r="K7" s="214" t="s">
        <v>21</v>
      </c>
      <c r="L7" s="177">
        <v>5</v>
      </c>
      <c r="M7" s="178"/>
      <c r="N7" s="178"/>
      <c r="O7" s="178"/>
      <c r="P7" s="178"/>
      <c r="Q7" s="178"/>
      <c r="R7" s="178"/>
      <c r="S7" s="179"/>
      <c r="T7" s="178"/>
      <c r="U7" s="178"/>
      <c r="V7" s="178"/>
      <c r="W7" s="178"/>
      <c r="X7" s="178"/>
      <c r="Y7" s="180"/>
      <c r="Z7" s="178"/>
      <c r="AA7" s="178"/>
      <c r="AB7" s="178"/>
      <c r="AC7" s="178"/>
      <c r="AD7" s="178"/>
      <c r="AE7" s="178"/>
      <c r="AF7" s="178"/>
      <c r="AG7" s="178"/>
    </row>
    <row r="8" spans="1:34" x14ac:dyDescent="0.2">
      <c r="A8" s="209" t="s">
        <v>38</v>
      </c>
      <c r="B8" s="209" t="s">
        <v>53</v>
      </c>
      <c r="C8" s="212" t="s">
        <v>1372</v>
      </c>
      <c r="D8" s="213"/>
      <c r="E8" s="216"/>
      <c r="F8" s="213"/>
      <c r="G8" s="213" t="s">
        <v>34</v>
      </c>
      <c r="H8" s="214" t="s">
        <v>1408</v>
      </c>
      <c r="I8" s="220">
        <v>65</v>
      </c>
      <c r="J8" s="214" t="s">
        <v>1395</v>
      </c>
      <c r="K8" s="214" t="s">
        <v>20</v>
      </c>
      <c r="L8" s="177">
        <v>6</v>
      </c>
      <c r="M8" s="178"/>
      <c r="N8" s="178"/>
      <c r="O8" s="178"/>
      <c r="P8" s="178"/>
      <c r="Q8" s="178"/>
      <c r="R8" s="178"/>
      <c r="S8" s="179"/>
      <c r="T8" s="178"/>
      <c r="U8" s="178"/>
      <c r="V8" s="178"/>
      <c r="W8" s="178"/>
      <c r="X8" s="178"/>
      <c r="Y8" s="180"/>
      <c r="Z8" s="178"/>
      <c r="AA8" s="178"/>
      <c r="AB8" s="178"/>
      <c r="AC8" s="178"/>
      <c r="AD8" s="178"/>
      <c r="AE8" s="178"/>
      <c r="AF8" s="178"/>
      <c r="AG8" s="178"/>
    </row>
    <row r="9" spans="1:34" x14ac:dyDescent="0.2">
      <c r="A9" s="209" t="s">
        <v>49</v>
      </c>
      <c r="B9" s="209" t="s">
        <v>64</v>
      </c>
      <c r="C9" s="212" t="s">
        <v>1373</v>
      </c>
      <c r="D9" s="213" t="s">
        <v>1429</v>
      </c>
      <c r="E9" s="216">
        <v>40</v>
      </c>
      <c r="F9" s="213" t="s">
        <v>1395</v>
      </c>
      <c r="G9" s="213" t="s">
        <v>19</v>
      </c>
      <c r="H9" s="214" t="s">
        <v>1387</v>
      </c>
      <c r="I9" s="220">
        <v>30</v>
      </c>
      <c r="J9" s="214" t="s">
        <v>1419</v>
      </c>
      <c r="K9" s="214" t="s">
        <v>1385</v>
      </c>
      <c r="L9" s="177">
        <v>7</v>
      </c>
      <c r="M9" s="178"/>
      <c r="N9" s="178"/>
      <c r="O9" s="178"/>
      <c r="P9" s="178"/>
      <c r="Q9" s="178"/>
      <c r="R9" s="178"/>
      <c r="S9" s="179"/>
      <c r="T9" s="178"/>
      <c r="U9" s="178"/>
      <c r="V9" s="178"/>
      <c r="W9" s="178"/>
      <c r="X9" s="178"/>
      <c r="Y9" s="180"/>
      <c r="Z9" s="178"/>
      <c r="AA9" s="178"/>
      <c r="AB9" s="178"/>
      <c r="AC9" s="178"/>
      <c r="AD9" s="178"/>
      <c r="AE9" s="178"/>
      <c r="AF9" s="178"/>
      <c r="AG9" s="178"/>
    </row>
    <row r="10" spans="1:34" x14ac:dyDescent="0.2">
      <c r="A10" s="209" t="s">
        <v>37</v>
      </c>
      <c r="B10" s="209" t="s">
        <v>52</v>
      </c>
      <c r="C10" s="212" t="s">
        <v>1374</v>
      </c>
      <c r="D10" s="213"/>
      <c r="E10" s="216"/>
      <c r="F10" s="213"/>
      <c r="G10" s="213" t="s">
        <v>17</v>
      </c>
      <c r="H10" s="214" t="s">
        <v>1387</v>
      </c>
      <c r="I10" s="220">
        <v>32</v>
      </c>
      <c r="J10" s="214" t="s">
        <v>1419</v>
      </c>
      <c r="K10" s="214" t="s">
        <v>1384</v>
      </c>
      <c r="L10" s="177">
        <v>8</v>
      </c>
      <c r="M10" s="178"/>
      <c r="N10" s="178"/>
      <c r="O10" s="178"/>
      <c r="P10" s="178"/>
      <c r="Q10" s="178"/>
      <c r="R10" s="178"/>
      <c r="S10" s="179"/>
      <c r="T10" s="178"/>
      <c r="U10" s="178"/>
      <c r="V10" s="178"/>
      <c r="W10" s="178"/>
      <c r="X10" s="178"/>
      <c r="Y10" s="180"/>
      <c r="Z10" s="178"/>
      <c r="AA10" s="178"/>
      <c r="AB10" s="178"/>
      <c r="AC10" s="178"/>
      <c r="AD10" s="178"/>
      <c r="AE10" s="178"/>
      <c r="AF10" s="178"/>
      <c r="AG10" s="178"/>
    </row>
    <row r="11" spans="1:34" x14ac:dyDescent="0.2">
      <c r="A11" s="209" t="s">
        <v>45</v>
      </c>
      <c r="B11" s="209" t="s">
        <v>60</v>
      </c>
      <c r="C11" s="181" t="s">
        <v>1375</v>
      </c>
      <c r="D11" s="213"/>
      <c r="E11" s="216"/>
      <c r="F11" s="213"/>
      <c r="G11" s="213" t="s">
        <v>18</v>
      </c>
      <c r="H11" s="214" t="s">
        <v>1388</v>
      </c>
      <c r="I11" s="220">
        <v>38</v>
      </c>
      <c r="J11" s="214" t="s">
        <v>1419</v>
      </c>
      <c r="K11" s="214" t="s">
        <v>1383</v>
      </c>
      <c r="L11" s="177">
        <v>9</v>
      </c>
      <c r="M11" s="178"/>
      <c r="N11" s="178"/>
      <c r="O11" s="178"/>
      <c r="P11" s="178"/>
      <c r="Q11" s="178"/>
      <c r="R11" s="178"/>
      <c r="S11" s="179"/>
      <c r="T11" s="178"/>
      <c r="U11" s="178"/>
      <c r="V11" s="178"/>
      <c r="W11" s="178"/>
      <c r="X11" s="178"/>
      <c r="Y11" s="180"/>
      <c r="Z11" s="178"/>
      <c r="AA11" s="178"/>
      <c r="AB11" s="178"/>
      <c r="AC11" s="178"/>
      <c r="AD11" s="178"/>
      <c r="AE11" s="178"/>
      <c r="AF11" s="178"/>
      <c r="AG11" s="178"/>
    </row>
    <row r="12" spans="1:34" x14ac:dyDescent="0.2">
      <c r="A12" s="209" t="s">
        <v>51</v>
      </c>
      <c r="B12" s="209" t="s">
        <v>66</v>
      </c>
      <c r="C12" s="181" t="s">
        <v>1376</v>
      </c>
      <c r="D12" s="213"/>
      <c r="E12" s="216"/>
      <c r="F12" s="213"/>
      <c r="G12" s="213" t="s">
        <v>1277</v>
      </c>
      <c r="H12" s="214" t="s">
        <v>1389</v>
      </c>
      <c r="I12" s="220">
        <v>48</v>
      </c>
      <c r="J12" s="214" t="s">
        <v>1419</v>
      </c>
      <c r="K12" s="214" t="s">
        <v>1386</v>
      </c>
      <c r="L12" s="177">
        <v>10</v>
      </c>
      <c r="M12" s="178"/>
      <c r="N12" s="178"/>
      <c r="O12" s="178"/>
      <c r="P12" s="178"/>
      <c r="Q12" s="178"/>
      <c r="R12" s="178"/>
      <c r="S12" s="179"/>
      <c r="T12" s="178"/>
      <c r="U12" s="178"/>
      <c r="V12" s="178"/>
      <c r="W12" s="178"/>
      <c r="X12" s="178"/>
      <c r="Y12" s="180"/>
      <c r="Z12" s="178"/>
      <c r="AA12" s="178"/>
      <c r="AB12" s="178"/>
      <c r="AC12" s="178"/>
      <c r="AD12" s="178"/>
      <c r="AE12" s="178"/>
      <c r="AF12" s="178"/>
      <c r="AG12" s="178"/>
    </row>
    <row r="13" spans="1:34" x14ac:dyDescent="0.2">
      <c r="A13" s="209" t="s">
        <v>46</v>
      </c>
      <c r="B13" s="209" t="s">
        <v>61</v>
      </c>
      <c r="C13" s="181" t="s">
        <v>1377</v>
      </c>
      <c r="D13" s="213" t="s">
        <v>1427</v>
      </c>
      <c r="E13" s="216">
        <v>38</v>
      </c>
      <c r="F13" s="213" t="s">
        <v>1397</v>
      </c>
      <c r="G13" s="213" t="s">
        <v>22</v>
      </c>
      <c r="H13" s="214" t="s">
        <v>1391</v>
      </c>
      <c r="I13" s="220"/>
      <c r="J13" s="214" t="s">
        <v>1419</v>
      </c>
      <c r="K13" s="214" t="s">
        <v>1390</v>
      </c>
      <c r="L13" s="177">
        <v>11</v>
      </c>
      <c r="M13" s="178"/>
      <c r="N13" s="178"/>
      <c r="O13" s="178"/>
      <c r="P13" s="178"/>
      <c r="Q13" s="178"/>
      <c r="R13" s="178"/>
      <c r="S13" s="179"/>
      <c r="T13" s="178"/>
      <c r="U13" s="178"/>
      <c r="V13" s="178"/>
      <c r="W13" s="178"/>
      <c r="X13" s="178"/>
      <c r="Y13" s="180"/>
      <c r="Z13" s="178"/>
      <c r="AA13" s="178"/>
      <c r="AB13" s="178"/>
      <c r="AC13" s="178"/>
      <c r="AD13" s="178"/>
      <c r="AE13" s="178"/>
      <c r="AF13" s="178"/>
      <c r="AG13" s="178"/>
    </row>
    <row r="14" spans="1:34" x14ac:dyDescent="0.2">
      <c r="A14" s="209" t="s">
        <v>48</v>
      </c>
      <c r="B14" s="209" t="s">
        <v>63</v>
      </c>
      <c r="C14" s="181" t="s">
        <v>1378</v>
      </c>
      <c r="D14" s="213"/>
      <c r="E14" s="216"/>
      <c r="F14" s="213"/>
      <c r="G14" s="213" t="s">
        <v>26</v>
      </c>
      <c r="H14" s="214" t="s">
        <v>1401</v>
      </c>
      <c r="I14" s="220">
        <v>44</v>
      </c>
      <c r="J14" s="214" t="s">
        <v>1402</v>
      </c>
      <c r="K14" s="214" t="s">
        <v>1399</v>
      </c>
      <c r="L14" s="177">
        <v>12</v>
      </c>
      <c r="M14" s="178"/>
      <c r="N14" s="178"/>
      <c r="O14" s="178"/>
      <c r="P14" s="178"/>
      <c r="Q14" s="178"/>
      <c r="R14" s="178"/>
      <c r="S14" s="179"/>
      <c r="T14" s="178"/>
      <c r="U14" s="178"/>
      <c r="V14" s="178"/>
      <c r="W14" s="178"/>
      <c r="X14" s="178"/>
      <c r="Y14" s="180"/>
      <c r="Z14" s="178"/>
      <c r="AA14" s="178"/>
      <c r="AB14" s="178"/>
      <c r="AC14" s="178"/>
      <c r="AD14" s="178"/>
      <c r="AE14" s="178"/>
      <c r="AF14" s="178"/>
      <c r="AG14" s="178"/>
    </row>
    <row r="15" spans="1:34" x14ac:dyDescent="0.2">
      <c r="A15" s="209" t="s">
        <v>43</v>
      </c>
      <c r="B15" s="209" t="s">
        <v>58</v>
      </c>
      <c r="C15" s="181"/>
      <c r="D15" s="213" t="s">
        <v>1428</v>
      </c>
      <c r="E15" s="216">
        <v>40</v>
      </c>
      <c r="F15" s="213" t="s">
        <v>1397</v>
      </c>
      <c r="G15" s="213" t="s">
        <v>24</v>
      </c>
      <c r="H15" s="214" t="s">
        <v>1401</v>
      </c>
      <c r="I15" s="220">
        <v>44</v>
      </c>
      <c r="J15" s="214" t="s">
        <v>1402</v>
      </c>
      <c r="K15" s="214" t="s">
        <v>1400</v>
      </c>
      <c r="L15" s="177">
        <v>13</v>
      </c>
      <c r="M15" s="178"/>
      <c r="N15" s="178"/>
      <c r="O15" s="178"/>
      <c r="P15" s="178"/>
      <c r="Q15" s="178"/>
      <c r="R15" s="178"/>
      <c r="S15" s="179"/>
      <c r="T15" s="178"/>
      <c r="U15" s="178"/>
      <c r="V15" s="178"/>
      <c r="W15" s="178"/>
      <c r="X15" s="178"/>
      <c r="Y15" s="180"/>
      <c r="Z15" s="178"/>
      <c r="AA15" s="178"/>
      <c r="AB15" s="178"/>
      <c r="AC15" s="178"/>
      <c r="AD15" s="178"/>
      <c r="AE15" s="178"/>
      <c r="AF15" s="178"/>
      <c r="AG15" s="178"/>
    </row>
    <row r="16" spans="1:34" x14ac:dyDescent="0.2">
      <c r="A16" s="210" t="s">
        <v>41</v>
      </c>
      <c r="B16" s="210" t="s">
        <v>56</v>
      </c>
      <c r="C16" s="188"/>
      <c r="D16" s="213"/>
      <c r="E16" s="216"/>
      <c r="F16" s="213"/>
      <c r="G16" s="213" t="s">
        <v>25</v>
      </c>
      <c r="H16" s="214" t="s">
        <v>1403</v>
      </c>
      <c r="I16" s="220">
        <v>53</v>
      </c>
      <c r="J16" s="214" t="s">
        <v>1402</v>
      </c>
      <c r="K16" s="214" t="s">
        <v>1404</v>
      </c>
      <c r="L16" s="177">
        <v>14</v>
      </c>
      <c r="M16" s="178"/>
      <c r="N16" s="178"/>
      <c r="O16" s="178"/>
      <c r="P16" s="178"/>
      <c r="Q16" s="178"/>
      <c r="R16" s="178"/>
      <c r="S16" s="179"/>
      <c r="T16" s="178"/>
      <c r="U16" s="178"/>
      <c r="V16" s="178"/>
      <c r="W16" s="178"/>
      <c r="X16" s="178"/>
      <c r="Y16" s="180"/>
      <c r="Z16" s="178"/>
      <c r="AA16" s="178"/>
      <c r="AB16" s="178"/>
      <c r="AC16" s="178"/>
      <c r="AD16" s="178"/>
      <c r="AE16" s="178"/>
      <c r="AF16" s="178"/>
      <c r="AG16" s="178"/>
    </row>
    <row r="17" spans="1:33" x14ac:dyDescent="0.2">
      <c r="A17" s="181"/>
      <c r="B17" s="182"/>
      <c r="D17" s="213"/>
      <c r="E17" s="216"/>
      <c r="F17" s="213"/>
      <c r="G17" s="213" t="s">
        <v>27</v>
      </c>
      <c r="H17" s="214" t="s">
        <v>1407</v>
      </c>
      <c r="I17" s="220">
        <v>68</v>
      </c>
      <c r="J17" s="214" t="s">
        <v>1395</v>
      </c>
      <c r="K17" s="214" t="s">
        <v>1406</v>
      </c>
      <c r="L17" s="177">
        <v>15</v>
      </c>
      <c r="M17" s="178"/>
      <c r="N17" s="178"/>
      <c r="O17" s="178"/>
      <c r="P17" s="178"/>
      <c r="Q17" s="178"/>
      <c r="R17" s="178"/>
      <c r="S17" s="179"/>
      <c r="T17" s="178"/>
      <c r="U17" s="178"/>
      <c r="V17" s="178"/>
      <c r="W17" s="178"/>
      <c r="X17" s="178"/>
      <c r="Y17" s="180"/>
      <c r="Z17" s="178"/>
      <c r="AA17" s="178"/>
      <c r="AB17" s="178"/>
      <c r="AC17" s="178"/>
      <c r="AD17" s="178"/>
      <c r="AE17" s="178"/>
      <c r="AF17" s="178"/>
      <c r="AG17" s="178"/>
    </row>
    <row r="18" spans="1:33" x14ac:dyDescent="0.2">
      <c r="A18" s="181"/>
      <c r="B18" s="182"/>
      <c r="D18" s="213"/>
      <c r="E18" s="216"/>
      <c r="F18" s="213"/>
      <c r="G18" s="213" t="s">
        <v>32</v>
      </c>
      <c r="H18" s="214" t="s">
        <v>1416</v>
      </c>
      <c r="I18" s="220">
        <v>68</v>
      </c>
      <c r="J18" s="214" t="s">
        <v>1395</v>
      </c>
      <c r="K18" s="214" t="s">
        <v>1412</v>
      </c>
      <c r="L18" s="177">
        <v>16</v>
      </c>
      <c r="M18" s="178"/>
      <c r="N18" s="178"/>
      <c r="O18" s="178"/>
      <c r="P18" s="178"/>
      <c r="Q18" s="178"/>
      <c r="R18" s="178"/>
      <c r="S18" s="179"/>
      <c r="T18" s="178"/>
      <c r="U18" s="178"/>
      <c r="V18" s="178"/>
      <c r="W18" s="178"/>
      <c r="X18" s="178"/>
      <c r="Y18" s="180"/>
      <c r="Z18" s="178"/>
      <c r="AA18" s="178"/>
      <c r="AB18" s="178"/>
      <c r="AC18" s="178"/>
      <c r="AD18" s="178"/>
      <c r="AE18" s="178"/>
      <c r="AF18" s="178"/>
      <c r="AG18" s="178"/>
    </row>
    <row r="19" spans="1:33" x14ac:dyDescent="0.2">
      <c r="A19" s="181"/>
      <c r="B19" s="182"/>
      <c r="D19" s="213"/>
      <c r="E19" s="216"/>
      <c r="F19" s="213"/>
      <c r="G19" s="213" t="s">
        <v>30</v>
      </c>
      <c r="H19" s="214" t="s">
        <v>1418</v>
      </c>
      <c r="I19" s="220"/>
      <c r="J19" s="214" t="s">
        <v>1402</v>
      </c>
      <c r="K19" s="214" t="s">
        <v>1414</v>
      </c>
      <c r="L19" s="177">
        <v>17</v>
      </c>
      <c r="M19" s="178"/>
      <c r="N19" s="178"/>
      <c r="O19" s="178"/>
      <c r="P19" s="178"/>
      <c r="Q19" s="178"/>
      <c r="R19" s="178"/>
      <c r="S19" s="179"/>
      <c r="T19" s="178"/>
      <c r="U19" s="178"/>
      <c r="V19" s="178"/>
      <c r="W19" s="178"/>
      <c r="X19" s="178"/>
      <c r="Y19" s="180"/>
      <c r="Z19" s="178"/>
      <c r="AA19" s="178"/>
      <c r="AB19" s="178"/>
      <c r="AC19" s="178"/>
      <c r="AD19" s="178"/>
      <c r="AE19" s="178"/>
      <c r="AF19" s="178"/>
      <c r="AG19" s="178"/>
    </row>
    <row r="20" spans="1:33" x14ac:dyDescent="0.2">
      <c r="A20" s="181"/>
      <c r="B20" s="182"/>
      <c r="D20" s="213"/>
      <c r="E20" s="216"/>
      <c r="F20" s="213"/>
      <c r="G20" s="213" t="s">
        <v>28</v>
      </c>
      <c r="H20" s="214" t="s">
        <v>1415</v>
      </c>
      <c r="I20" s="220">
        <v>36</v>
      </c>
      <c r="J20" s="214" t="s">
        <v>1402</v>
      </c>
      <c r="K20" s="214" t="s">
        <v>1432</v>
      </c>
      <c r="L20" s="177">
        <v>18</v>
      </c>
      <c r="M20" s="178"/>
      <c r="N20" s="178"/>
      <c r="O20" s="178"/>
      <c r="P20" s="178"/>
      <c r="Q20" s="178"/>
      <c r="R20" s="178"/>
      <c r="S20" s="179"/>
      <c r="T20" s="178"/>
      <c r="U20" s="178"/>
      <c r="V20" s="178"/>
      <c r="W20" s="178"/>
      <c r="X20" s="178"/>
      <c r="Y20" s="180"/>
      <c r="Z20" s="178"/>
      <c r="AA20" s="178"/>
      <c r="AB20" s="178"/>
      <c r="AC20" s="178"/>
      <c r="AD20" s="178"/>
      <c r="AE20" s="178"/>
      <c r="AF20" s="178"/>
      <c r="AG20" s="178"/>
    </row>
    <row r="21" spans="1:33" x14ac:dyDescent="0.2">
      <c r="A21" s="181"/>
      <c r="B21" s="182"/>
      <c r="D21" s="213"/>
      <c r="E21" s="216"/>
      <c r="F21" s="213"/>
      <c r="G21" s="213" t="s">
        <v>31</v>
      </c>
      <c r="H21" s="214" t="s">
        <v>1423</v>
      </c>
      <c r="I21" s="220">
        <v>65</v>
      </c>
      <c r="J21" s="214" t="s">
        <v>1395</v>
      </c>
      <c r="K21" s="214" t="s">
        <v>1405</v>
      </c>
      <c r="L21" s="177">
        <v>19</v>
      </c>
      <c r="M21" s="178"/>
      <c r="N21" s="178"/>
      <c r="O21" s="178"/>
      <c r="P21" s="178"/>
      <c r="Q21" s="178"/>
      <c r="R21" s="178"/>
      <c r="S21" s="179"/>
      <c r="T21" s="178"/>
      <c r="U21" s="178"/>
      <c r="V21" s="178"/>
      <c r="W21" s="178"/>
      <c r="X21" s="178"/>
      <c r="Y21" s="180"/>
      <c r="Z21" s="178"/>
      <c r="AA21" s="178"/>
      <c r="AB21" s="178"/>
      <c r="AC21" s="178"/>
      <c r="AD21" s="178"/>
      <c r="AE21" s="178"/>
      <c r="AF21" s="178"/>
      <c r="AG21" s="178"/>
    </row>
    <row r="22" spans="1:33" x14ac:dyDescent="0.2">
      <c r="A22" s="181"/>
      <c r="B22" s="182"/>
      <c r="D22" s="213"/>
      <c r="E22" s="216"/>
      <c r="F22" s="213"/>
      <c r="G22" s="213"/>
      <c r="H22" s="214" t="s">
        <v>1417</v>
      </c>
      <c r="I22" s="220"/>
      <c r="J22" s="214" t="s">
        <v>1419</v>
      </c>
      <c r="K22" s="214" t="s">
        <v>1413</v>
      </c>
      <c r="L22" s="177">
        <v>20</v>
      </c>
      <c r="M22" s="178"/>
      <c r="N22" s="178"/>
      <c r="O22" s="178"/>
      <c r="P22" s="178"/>
      <c r="Q22" s="178"/>
      <c r="R22" s="178"/>
      <c r="S22" s="179"/>
      <c r="T22" s="178"/>
      <c r="U22" s="178"/>
      <c r="V22" s="178"/>
      <c r="W22" s="178"/>
      <c r="X22" s="178"/>
      <c r="Y22" s="180"/>
      <c r="Z22" s="178"/>
      <c r="AA22" s="178"/>
      <c r="AB22" s="178"/>
      <c r="AC22" s="178"/>
      <c r="AD22" s="178"/>
      <c r="AE22" s="178"/>
      <c r="AF22" s="178"/>
      <c r="AG22" s="178"/>
    </row>
    <row r="23" spans="1:33" x14ac:dyDescent="0.2">
      <c r="A23" s="181"/>
      <c r="B23" s="182"/>
      <c r="D23" s="213"/>
      <c r="E23" s="216"/>
      <c r="F23" s="213"/>
      <c r="G23" s="213"/>
      <c r="H23" s="214" t="s">
        <v>1420</v>
      </c>
      <c r="I23" s="220"/>
      <c r="J23" s="214" t="s">
        <v>1419</v>
      </c>
      <c r="K23" s="214" t="s">
        <v>29</v>
      </c>
      <c r="L23" s="177">
        <v>21</v>
      </c>
      <c r="M23" s="178"/>
      <c r="N23" s="178"/>
      <c r="O23" s="178"/>
      <c r="P23" s="178"/>
      <c r="Q23" s="178"/>
      <c r="R23" s="178"/>
      <c r="S23" s="179"/>
      <c r="T23" s="178"/>
      <c r="U23" s="178"/>
      <c r="V23" s="178"/>
      <c r="W23" s="178"/>
      <c r="X23" s="178"/>
      <c r="Y23" s="180"/>
      <c r="Z23" s="178"/>
      <c r="AA23" s="178"/>
      <c r="AB23" s="178"/>
      <c r="AC23" s="178"/>
      <c r="AD23" s="178"/>
      <c r="AE23" s="178"/>
      <c r="AF23" s="178"/>
      <c r="AG23" s="178"/>
    </row>
    <row r="24" spans="1:33" x14ac:dyDescent="0.2">
      <c r="A24" s="181"/>
      <c r="B24" s="182"/>
      <c r="D24" s="213"/>
      <c r="E24" s="216"/>
      <c r="F24" s="213"/>
      <c r="G24" s="213"/>
      <c r="H24" s="214" t="s">
        <v>1422</v>
      </c>
      <c r="I24" s="220">
        <v>50</v>
      </c>
      <c r="J24" s="214" t="s">
        <v>1419</v>
      </c>
      <c r="K24" s="214" t="s">
        <v>1421</v>
      </c>
      <c r="L24" s="183">
        <v>23</v>
      </c>
      <c r="M24" s="178">
        <v>0.3</v>
      </c>
      <c r="N24" s="178"/>
      <c r="O24" s="178"/>
      <c r="P24" s="178"/>
      <c r="Q24" s="178"/>
      <c r="R24" s="178"/>
      <c r="S24" s="179">
        <v>0</v>
      </c>
      <c r="T24" s="178"/>
      <c r="U24" s="178"/>
      <c r="V24" s="178"/>
      <c r="W24" s="178"/>
      <c r="X24" s="178"/>
      <c r="Y24" s="180"/>
      <c r="Z24" s="178"/>
      <c r="AA24" s="178"/>
      <c r="AB24" s="178"/>
      <c r="AC24" s="178"/>
      <c r="AD24" s="178"/>
      <c r="AE24" s="178"/>
      <c r="AF24" s="178"/>
      <c r="AG24" s="178"/>
    </row>
    <row r="25" spans="1:33" x14ac:dyDescent="0.2">
      <c r="A25" s="181"/>
      <c r="B25" s="182"/>
      <c r="D25" s="213"/>
      <c r="E25" s="216"/>
      <c r="F25" s="213"/>
      <c r="G25" s="213"/>
      <c r="H25" s="214"/>
      <c r="I25" s="220"/>
      <c r="J25" s="214"/>
      <c r="K25" s="214" t="s">
        <v>35</v>
      </c>
      <c r="L25" s="183">
        <v>24</v>
      </c>
      <c r="M25" s="178">
        <v>0.4</v>
      </c>
      <c r="N25" s="178"/>
      <c r="O25" s="178"/>
      <c r="P25" s="178"/>
      <c r="Q25" s="178"/>
      <c r="R25" s="178"/>
      <c r="S25" s="179">
        <v>0</v>
      </c>
      <c r="T25" s="178"/>
      <c r="U25" s="178"/>
      <c r="V25" s="178"/>
      <c r="W25" s="178"/>
      <c r="X25" s="178"/>
      <c r="Y25" s="180"/>
      <c r="Z25" s="178"/>
      <c r="AA25" s="178"/>
      <c r="AB25" s="178"/>
      <c r="AC25" s="178"/>
      <c r="AD25" s="178"/>
      <c r="AE25" s="178"/>
      <c r="AF25" s="178"/>
      <c r="AG25" s="178"/>
    </row>
    <row r="26" spans="1:33" x14ac:dyDescent="0.2">
      <c r="A26" s="181"/>
      <c r="B26" s="182"/>
      <c r="D26" s="213"/>
      <c r="E26" s="216"/>
      <c r="F26" s="213"/>
      <c r="G26" s="213"/>
      <c r="H26" s="214"/>
      <c r="I26" s="220"/>
      <c r="J26" s="214"/>
      <c r="K26" s="214" t="s">
        <v>33</v>
      </c>
      <c r="L26" s="183">
        <v>25</v>
      </c>
      <c r="M26" s="178">
        <v>0.4</v>
      </c>
      <c r="N26" s="178"/>
      <c r="O26" s="178"/>
      <c r="P26" s="178"/>
      <c r="Q26" s="178"/>
      <c r="R26" s="178"/>
      <c r="S26" s="179">
        <v>0</v>
      </c>
      <c r="T26" s="178"/>
      <c r="U26" s="178"/>
      <c r="V26" s="178"/>
      <c r="W26" s="178"/>
      <c r="X26" s="178"/>
      <c r="Y26" s="180"/>
      <c r="Z26" s="178"/>
      <c r="AA26" s="178"/>
      <c r="AB26" s="178"/>
      <c r="AC26" s="178"/>
      <c r="AD26" s="178"/>
      <c r="AE26" s="178"/>
      <c r="AF26" s="178"/>
      <c r="AG26" s="178"/>
    </row>
    <row r="27" spans="1:33" x14ac:dyDescent="0.2">
      <c r="A27" s="181"/>
      <c r="B27" s="182"/>
      <c r="D27" s="213"/>
      <c r="E27" s="216"/>
      <c r="F27" s="213"/>
      <c r="G27" s="213"/>
      <c r="H27" s="214"/>
      <c r="I27" s="220"/>
      <c r="J27" s="214"/>
      <c r="K27" s="214" t="s">
        <v>36</v>
      </c>
      <c r="L27" s="183">
        <v>26</v>
      </c>
      <c r="M27" s="178">
        <v>0.5</v>
      </c>
      <c r="N27" s="178"/>
      <c r="O27" s="178"/>
      <c r="P27" s="178"/>
      <c r="Q27" s="178"/>
      <c r="R27" s="178"/>
      <c r="S27" s="179">
        <v>0</v>
      </c>
      <c r="T27" s="178"/>
      <c r="U27" s="178"/>
      <c r="V27" s="178"/>
      <c r="W27" s="178"/>
      <c r="X27" s="178"/>
      <c r="Y27" s="180"/>
      <c r="Z27" s="178"/>
      <c r="AA27" s="178"/>
      <c r="AB27" s="184"/>
      <c r="AC27" s="178"/>
      <c r="AD27" s="178"/>
      <c r="AE27" s="178"/>
      <c r="AF27" s="178"/>
      <c r="AG27" s="178"/>
    </row>
    <row r="28" spans="1:33" x14ac:dyDescent="0.2">
      <c r="A28" s="181"/>
      <c r="B28" s="182"/>
      <c r="D28" s="213"/>
      <c r="E28" s="216"/>
      <c r="F28" s="213"/>
      <c r="G28" s="213"/>
      <c r="H28" s="214"/>
      <c r="I28" s="220"/>
      <c r="J28" s="214"/>
      <c r="K28" s="214" t="s">
        <v>14</v>
      </c>
      <c r="L28" s="183">
        <v>27</v>
      </c>
      <c r="M28" s="178">
        <v>0.6</v>
      </c>
      <c r="N28" s="178"/>
      <c r="O28" s="178"/>
      <c r="P28" s="178"/>
      <c r="Q28" s="178"/>
      <c r="R28" s="178"/>
      <c r="S28" s="179">
        <v>0</v>
      </c>
      <c r="T28" s="178"/>
      <c r="U28" s="178"/>
      <c r="V28" s="178"/>
      <c r="W28" s="178"/>
      <c r="X28" s="178"/>
      <c r="Y28" s="180"/>
      <c r="Z28" s="178"/>
      <c r="AA28" s="178"/>
      <c r="AB28" s="184"/>
      <c r="AC28" s="178"/>
      <c r="AD28" s="178"/>
      <c r="AE28" s="178"/>
      <c r="AF28" s="178"/>
      <c r="AG28" s="178"/>
    </row>
    <row r="29" spans="1:33" x14ac:dyDescent="0.2">
      <c r="A29" s="181"/>
      <c r="B29" s="182"/>
      <c r="D29" s="213"/>
      <c r="E29" s="216"/>
      <c r="F29" s="213"/>
      <c r="G29" s="213"/>
      <c r="H29" s="214"/>
      <c r="I29" s="220"/>
      <c r="J29" s="214"/>
      <c r="K29" s="214"/>
      <c r="L29" s="183">
        <v>28</v>
      </c>
      <c r="M29" s="178">
        <v>0.6</v>
      </c>
      <c r="N29" s="178"/>
      <c r="O29" s="178"/>
      <c r="P29" s="178"/>
      <c r="Q29" s="178"/>
      <c r="R29" s="178"/>
      <c r="S29" s="179">
        <v>0</v>
      </c>
      <c r="T29" s="178"/>
      <c r="U29" s="178"/>
      <c r="V29" s="178"/>
      <c r="W29" s="178"/>
      <c r="X29" s="178"/>
      <c r="Y29" s="180"/>
      <c r="Z29" s="178"/>
      <c r="AA29" s="178"/>
      <c r="AB29" s="184"/>
      <c r="AC29" s="184"/>
      <c r="AD29" s="178"/>
      <c r="AE29" s="178"/>
      <c r="AF29" s="178"/>
      <c r="AG29" s="178"/>
    </row>
    <row r="30" spans="1:33" x14ac:dyDescent="0.2">
      <c r="A30" s="181"/>
      <c r="B30" s="182"/>
      <c r="D30" s="213"/>
      <c r="E30" s="216"/>
      <c r="F30" s="213"/>
      <c r="G30" s="213"/>
      <c r="H30" s="214"/>
      <c r="I30" s="220"/>
      <c r="J30" s="214"/>
      <c r="K30" s="214"/>
      <c r="L30" s="183">
        <v>29</v>
      </c>
      <c r="M30" s="178">
        <v>0.7</v>
      </c>
      <c r="N30" s="178"/>
      <c r="O30" s="178"/>
      <c r="P30" s="178"/>
      <c r="Q30" s="178"/>
      <c r="R30" s="178"/>
      <c r="S30" s="179">
        <v>0</v>
      </c>
      <c r="T30" s="178"/>
      <c r="U30" s="178"/>
      <c r="V30" s="178"/>
      <c r="W30" s="178"/>
      <c r="X30" s="178"/>
      <c r="Y30" s="180"/>
      <c r="Z30" s="178"/>
      <c r="AA30" s="178"/>
      <c r="AB30" s="184"/>
      <c r="AC30" s="184"/>
      <c r="AD30" s="178"/>
      <c r="AE30" s="178"/>
      <c r="AF30" s="178"/>
      <c r="AG30" s="178"/>
    </row>
    <row r="31" spans="1:33" x14ac:dyDescent="0.2">
      <c r="A31" s="181"/>
      <c r="B31" s="182"/>
      <c r="D31" s="213"/>
      <c r="E31" s="216"/>
      <c r="F31" s="213"/>
      <c r="G31" s="213"/>
      <c r="H31" s="214"/>
      <c r="I31" s="220"/>
      <c r="J31" s="214"/>
      <c r="K31" s="214"/>
      <c r="L31" s="183">
        <v>30</v>
      </c>
      <c r="M31" s="178">
        <v>0.84160148184076311</v>
      </c>
      <c r="N31" s="185">
        <v>0.5</v>
      </c>
      <c r="O31" s="178"/>
      <c r="P31" s="178"/>
      <c r="Q31" s="178"/>
      <c r="R31" s="178"/>
      <c r="S31" s="179">
        <v>0</v>
      </c>
      <c r="T31" s="178"/>
      <c r="U31" s="178"/>
      <c r="V31" s="178"/>
      <c r="W31" s="178"/>
      <c r="X31" s="178"/>
      <c r="Y31" s="180"/>
      <c r="Z31" s="178"/>
      <c r="AA31" s="178"/>
      <c r="AB31" s="184"/>
      <c r="AC31" s="186">
        <v>1.0179249123093477</v>
      </c>
      <c r="AD31" s="178"/>
      <c r="AE31" s="178"/>
      <c r="AF31" s="178"/>
      <c r="AG31" s="178"/>
    </row>
    <row r="32" spans="1:33" x14ac:dyDescent="0.2">
      <c r="A32" s="181"/>
      <c r="B32" s="182"/>
      <c r="L32" s="187">
        <v>31</v>
      </c>
      <c r="M32" s="178">
        <v>0.92829370295317559</v>
      </c>
      <c r="N32" s="185">
        <v>0.5</v>
      </c>
      <c r="O32" s="178"/>
      <c r="P32" s="178"/>
      <c r="Q32" s="178"/>
      <c r="R32" s="178"/>
      <c r="S32" s="179">
        <v>0</v>
      </c>
      <c r="T32" s="178"/>
      <c r="U32" s="178"/>
      <c r="V32" s="178"/>
      <c r="W32" s="178"/>
      <c r="X32" s="178"/>
      <c r="Y32" s="180"/>
      <c r="Z32" s="178"/>
      <c r="AA32" s="178"/>
      <c r="AB32" s="186"/>
      <c r="AC32" s="186">
        <v>1.1324445622501804</v>
      </c>
      <c r="AD32" s="178"/>
      <c r="AE32" s="178"/>
      <c r="AF32" s="178"/>
      <c r="AG32" s="178"/>
    </row>
    <row r="33" spans="1:34" x14ac:dyDescent="0.2">
      <c r="A33" s="181"/>
      <c r="B33" s="182"/>
      <c r="L33" s="187">
        <v>32</v>
      </c>
      <c r="M33" s="178">
        <v>1.0207335157615676</v>
      </c>
      <c r="N33" s="185">
        <v>0.6</v>
      </c>
      <c r="O33" s="178"/>
      <c r="P33" s="178">
        <v>0.7</v>
      </c>
      <c r="Q33" s="178"/>
      <c r="R33" s="178"/>
      <c r="S33" s="179">
        <v>0</v>
      </c>
      <c r="T33" s="178"/>
      <c r="U33" s="178"/>
      <c r="V33" s="178"/>
      <c r="W33" s="178"/>
      <c r="X33" s="178"/>
      <c r="Y33" s="180"/>
      <c r="Z33" s="178"/>
      <c r="AA33" s="178"/>
      <c r="AB33" s="186">
        <v>0.9583637611725635</v>
      </c>
      <c r="AC33" s="186">
        <v>1.2555905188210328</v>
      </c>
      <c r="AD33" s="178"/>
      <c r="AE33" s="178"/>
      <c r="AF33" s="178"/>
      <c r="AG33" s="178"/>
    </row>
    <row r="34" spans="1:34" x14ac:dyDescent="0.2">
      <c r="A34" s="181"/>
      <c r="B34" s="182"/>
      <c r="L34" s="187">
        <v>33</v>
      </c>
      <c r="M34" s="178">
        <v>1.1191044434123771</v>
      </c>
      <c r="N34" s="185">
        <v>0.7</v>
      </c>
      <c r="O34" s="178"/>
      <c r="P34" s="178">
        <v>0.8</v>
      </c>
      <c r="Q34" s="178"/>
      <c r="R34" s="178"/>
      <c r="S34" s="179">
        <v>0</v>
      </c>
      <c r="T34" s="178"/>
      <c r="U34" s="178"/>
      <c r="V34" s="178"/>
      <c r="W34" s="178"/>
      <c r="X34" s="178"/>
      <c r="Y34" s="180"/>
      <c r="Z34" s="178"/>
      <c r="AA34" s="178"/>
      <c r="AB34" s="186">
        <v>1.0570748008181827</v>
      </c>
      <c r="AC34" s="186">
        <v>1.37298560430521</v>
      </c>
      <c r="AD34" s="178"/>
      <c r="AE34" s="178"/>
      <c r="AF34" s="178"/>
      <c r="AG34" s="178"/>
    </row>
    <row r="35" spans="1:34" x14ac:dyDescent="0.2">
      <c r="A35" s="181"/>
      <c r="B35" s="182"/>
      <c r="L35" s="187">
        <v>34</v>
      </c>
      <c r="M35" s="178">
        <v>1.223589951691203</v>
      </c>
      <c r="N35" s="185">
        <v>0.7</v>
      </c>
      <c r="O35" s="178"/>
      <c r="P35" s="178">
        <v>0.9</v>
      </c>
      <c r="Q35" s="178"/>
      <c r="R35" s="178"/>
      <c r="S35" s="179">
        <v>0</v>
      </c>
      <c r="T35" s="178"/>
      <c r="U35" s="178"/>
      <c r="V35" s="178"/>
      <c r="W35" s="178"/>
      <c r="X35" s="178"/>
      <c r="Y35" s="180"/>
      <c r="Z35" s="178"/>
      <c r="AA35" s="178"/>
      <c r="AB35" s="186">
        <v>1.1557858404638</v>
      </c>
      <c r="AC35" s="186">
        <v>1.4918184075610501</v>
      </c>
      <c r="AD35" s="178"/>
      <c r="AE35" s="178"/>
      <c r="AF35" s="178"/>
      <c r="AG35" s="178"/>
    </row>
    <row r="36" spans="1:34" x14ac:dyDescent="0.2">
      <c r="A36" s="188"/>
      <c r="B36" s="189"/>
      <c r="L36" s="187">
        <v>35</v>
      </c>
      <c r="M36" s="178">
        <v>1.3343734507791951</v>
      </c>
      <c r="N36" s="185">
        <v>0.78195191700812661</v>
      </c>
      <c r="O36" s="178"/>
      <c r="P36" s="178">
        <v>0.9</v>
      </c>
      <c r="Q36" s="178"/>
      <c r="R36" s="178"/>
      <c r="S36" s="179">
        <v>0</v>
      </c>
      <c r="T36" s="178"/>
      <c r="U36" s="178"/>
      <c r="V36" s="178"/>
      <c r="W36" s="178"/>
      <c r="X36" s="178"/>
      <c r="Y36" s="180"/>
      <c r="Z36" s="178"/>
      <c r="AA36" s="178"/>
      <c r="AB36" s="186">
        <v>1.2544968801094201</v>
      </c>
      <c r="AC36" s="186">
        <v>1.6802960267515925</v>
      </c>
      <c r="AD36" s="178"/>
      <c r="AE36" s="178"/>
      <c r="AF36" s="178"/>
      <c r="AG36" s="178"/>
    </row>
    <row r="37" spans="1:34" x14ac:dyDescent="0.2">
      <c r="L37" s="187">
        <v>36</v>
      </c>
      <c r="M37" s="178">
        <v>1.4516382969056187</v>
      </c>
      <c r="N37" s="185">
        <v>0.85379096109371277</v>
      </c>
      <c r="O37" s="178"/>
      <c r="P37" s="178">
        <v>1</v>
      </c>
      <c r="Q37" s="185">
        <v>0.67361768653629417</v>
      </c>
      <c r="R37" s="178"/>
      <c r="S37" s="179">
        <v>0</v>
      </c>
      <c r="T37" s="178"/>
      <c r="U37" s="178"/>
      <c r="V37" s="178"/>
      <c r="W37" s="178"/>
      <c r="X37" s="178"/>
      <c r="Y37" s="180">
        <v>1.0020531845150356</v>
      </c>
      <c r="Z37" s="178"/>
      <c r="AA37" s="178"/>
      <c r="AB37" s="186">
        <v>1.35320791975504</v>
      </c>
      <c r="AC37" s="186">
        <v>1.841470550304364</v>
      </c>
      <c r="AD37" s="178"/>
      <c r="AE37" s="178"/>
      <c r="AF37" s="178"/>
      <c r="AG37" s="178"/>
    </row>
    <row r="38" spans="1:34" x14ac:dyDescent="0.2">
      <c r="L38" s="187">
        <v>37</v>
      </c>
      <c r="M38" s="178">
        <v>1.5755677939053345</v>
      </c>
      <c r="N38" s="185">
        <v>0.92998753892859376</v>
      </c>
      <c r="O38" s="178"/>
      <c r="P38" s="178">
        <v>1.1000000000000001</v>
      </c>
      <c r="Q38" s="185">
        <v>0.72583660243732817</v>
      </c>
      <c r="R38" s="178"/>
      <c r="S38" s="179">
        <v>0</v>
      </c>
      <c r="T38" s="178"/>
      <c r="U38" s="178"/>
      <c r="V38" s="178"/>
      <c r="W38" s="178"/>
      <c r="X38" s="178"/>
      <c r="Y38" s="180">
        <v>1.0678086576979404</v>
      </c>
      <c r="Z38" s="178"/>
      <c r="AA38" s="178"/>
      <c r="AB38" s="186">
        <v>1.4519189594006601</v>
      </c>
      <c r="AC38" s="184">
        <v>2.0136313066530893</v>
      </c>
      <c r="AD38" s="178"/>
      <c r="AE38" s="178"/>
      <c r="AF38" s="178"/>
      <c r="AG38" s="178"/>
    </row>
    <row r="39" spans="1:34" x14ac:dyDescent="0.2">
      <c r="L39" s="187">
        <v>38</v>
      </c>
      <c r="M39" s="178">
        <v>1.7063451946893589</v>
      </c>
      <c r="N39" s="185">
        <v>1.0106774402874563</v>
      </c>
      <c r="O39" s="178"/>
      <c r="P39" s="178">
        <v>1.2</v>
      </c>
      <c r="Q39" s="185">
        <v>0.78054773475090289</v>
      </c>
      <c r="R39" s="178">
        <v>0.73085121819665233</v>
      </c>
      <c r="S39" s="179">
        <v>0</v>
      </c>
      <c r="T39" s="178"/>
      <c r="U39" s="178"/>
      <c r="V39" s="178"/>
      <c r="W39" s="178"/>
      <c r="X39" s="178"/>
      <c r="Y39" s="180">
        <v>1.13356413088085</v>
      </c>
      <c r="Z39" s="178"/>
      <c r="AA39" s="178"/>
      <c r="AB39" s="186">
        <v>1.6569162395592609</v>
      </c>
      <c r="AC39" s="184">
        <v>2.196013161956913</v>
      </c>
      <c r="AD39" s="178">
        <v>0.96283669591443344</v>
      </c>
      <c r="AE39" s="178"/>
      <c r="AF39" s="178"/>
      <c r="AG39" s="178"/>
    </row>
    <row r="40" spans="1:34" x14ac:dyDescent="0.2">
      <c r="L40" s="187">
        <v>39</v>
      </c>
      <c r="M40" s="178">
        <v>1.8441537026354167</v>
      </c>
      <c r="N40" s="185">
        <v>1.0959968961571405</v>
      </c>
      <c r="O40" s="178"/>
      <c r="P40" s="178">
        <v>1.3</v>
      </c>
      <c r="Q40" s="185">
        <v>0.83779973962459342</v>
      </c>
      <c r="R40" s="178">
        <v>0.78967185252728678</v>
      </c>
      <c r="S40" s="179">
        <v>0</v>
      </c>
      <c r="T40" s="178"/>
      <c r="U40" s="178"/>
      <c r="V40" s="178"/>
      <c r="W40" s="178"/>
      <c r="X40" s="178"/>
      <c r="Y40" s="180">
        <v>1.1993196040637499</v>
      </c>
      <c r="Z40" s="178"/>
      <c r="AA40" s="178"/>
      <c r="AB40" s="186">
        <v>1.7998651116789368</v>
      </c>
      <c r="AC40" s="184">
        <v>2.3895259969281231</v>
      </c>
      <c r="AD40" s="178">
        <v>1.0424833582472035</v>
      </c>
      <c r="AE40" s="178"/>
      <c r="AF40" s="178"/>
      <c r="AG40" s="178"/>
    </row>
    <row r="41" spans="1:34" x14ac:dyDescent="0.2">
      <c r="L41" s="187">
        <v>40</v>
      </c>
      <c r="M41" s="178">
        <v>1.9891764729049572</v>
      </c>
      <c r="N41" s="185">
        <v>1.1860825684982979</v>
      </c>
      <c r="O41" s="185">
        <v>0.65065738082095648</v>
      </c>
      <c r="P41" s="178">
        <v>1.4</v>
      </c>
      <c r="Q41" s="185">
        <v>0.89764092226275449</v>
      </c>
      <c r="R41" s="178">
        <v>0.85155591170439615</v>
      </c>
      <c r="S41" s="179">
        <v>0</v>
      </c>
      <c r="T41" s="178"/>
      <c r="U41" s="178"/>
      <c r="V41" s="178"/>
      <c r="W41" s="178"/>
      <c r="X41" s="178"/>
      <c r="Y41" s="180">
        <v>1.2650750772466499</v>
      </c>
      <c r="Z41" s="178"/>
      <c r="AA41" s="178"/>
      <c r="AB41" s="184">
        <v>1.9505771499820659</v>
      </c>
      <c r="AC41" s="184">
        <v>2.5945375066786482</v>
      </c>
      <c r="AD41" s="178">
        <v>1.1273309937662199</v>
      </c>
      <c r="AE41" s="178"/>
      <c r="AF41" s="178"/>
      <c r="AG41" s="178"/>
      <c r="AH41" s="190">
        <v>0.98692060790394864</v>
      </c>
    </row>
    <row r="42" spans="1:34" x14ac:dyDescent="0.2">
      <c r="L42" s="187">
        <v>41</v>
      </c>
      <c r="M42" s="178">
        <v>2.1415966136922098</v>
      </c>
      <c r="N42" s="185">
        <v>1.2810715405016699</v>
      </c>
      <c r="O42" s="185">
        <v>0.7013792469278527</v>
      </c>
      <c r="P42" s="178">
        <v>1.5</v>
      </c>
      <c r="Q42" s="185">
        <v>0.96011924836471196</v>
      </c>
      <c r="R42" s="178">
        <v>0.91658035661013892</v>
      </c>
      <c r="S42" s="179">
        <v>0</v>
      </c>
      <c r="T42" s="178"/>
      <c r="U42" s="178"/>
      <c r="V42" s="178"/>
      <c r="W42" s="178"/>
      <c r="X42" s="178"/>
      <c r="Y42" s="180">
        <v>1.3308305504295601</v>
      </c>
      <c r="Z42" s="178"/>
      <c r="AA42" s="178"/>
      <c r="AB42" s="184">
        <v>2.1102279331570508</v>
      </c>
      <c r="AC42" s="184">
        <v>2.8114177627218773</v>
      </c>
      <c r="AD42" s="178">
        <v>1.22340127656718</v>
      </c>
      <c r="AE42" s="178"/>
      <c r="AF42" s="178"/>
      <c r="AG42" s="178"/>
      <c r="AH42" s="190">
        <v>1.0649112053471086</v>
      </c>
    </row>
    <row r="43" spans="1:34" x14ac:dyDescent="0.2">
      <c r="L43" s="187">
        <v>42</v>
      </c>
      <c r="M43" s="178">
        <v>2.3015971874104704</v>
      </c>
      <c r="N43" s="185">
        <v>1.3811013073032938</v>
      </c>
      <c r="O43" s="185">
        <v>0.75468866955363878</v>
      </c>
      <c r="P43" s="178">
        <v>1.6</v>
      </c>
      <c r="Q43" s="185">
        <v>1.0252823549142145</v>
      </c>
      <c r="R43" s="184">
        <v>0.98485919601375049</v>
      </c>
      <c r="S43" s="179">
        <v>0</v>
      </c>
      <c r="T43" s="178"/>
      <c r="U43" s="178"/>
      <c r="V43" s="178"/>
      <c r="W43" s="178"/>
      <c r="X43" s="178"/>
      <c r="Y43" s="180">
        <v>1.3965860236124601</v>
      </c>
      <c r="Z43" s="178"/>
      <c r="AA43" s="178"/>
      <c r="AB43" s="184">
        <v>2.278621753660143</v>
      </c>
      <c r="AC43" s="184">
        <v>3.0405391683287388</v>
      </c>
      <c r="AD43" s="178">
        <v>1.3194715593681501</v>
      </c>
      <c r="AE43" s="178"/>
      <c r="AF43" s="178"/>
      <c r="AG43" s="178"/>
      <c r="AH43" s="190">
        <v>1.1469607761111678</v>
      </c>
    </row>
    <row r="44" spans="1:34" x14ac:dyDescent="0.2">
      <c r="L44" s="187">
        <v>43</v>
      </c>
      <c r="M44" s="178">
        <v>2.4693612118201735</v>
      </c>
      <c r="N44" s="185">
        <v>1.4863097671263656</v>
      </c>
      <c r="O44" s="185">
        <v>0.81065131579125005</v>
      </c>
      <c r="P44" s="178">
        <v>1.7</v>
      </c>
      <c r="Q44" s="185">
        <v>1.0931775603718614</v>
      </c>
      <c r="R44" s="184">
        <v>1.0563972370993107</v>
      </c>
      <c r="S44" s="179">
        <v>0</v>
      </c>
      <c r="T44" s="178"/>
      <c r="U44" s="178"/>
      <c r="V44" s="178"/>
      <c r="W44" s="178"/>
      <c r="X44" s="178"/>
      <c r="Y44" s="180">
        <v>1.4623414967953801</v>
      </c>
      <c r="Z44" s="178"/>
      <c r="AA44" s="178"/>
      <c r="AB44" s="184">
        <v>2.4560120851251477</v>
      </c>
      <c r="AC44" s="184">
        <v>3.2822764157950286</v>
      </c>
      <c r="AD44" s="178">
        <v>1.4155418421691099</v>
      </c>
      <c r="AE44" s="178"/>
      <c r="AF44" s="178"/>
      <c r="AG44" s="178"/>
      <c r="AH44" s="190">
        <v>1.2331763578620019</v>
      </c>
    </row>
    <row r="45" spans="1:34" x14ac:dyDescent="0.2">
      <c r="L45" s="187">
        <v>44</v>
      </c>
      <c r="M45" s="178">
        <v>2.645071661103005</v>
      </c>
      <c r="N45" s="185">
        <v>1.5968352128203627</v>
      </c>
      <c r="O45" s="185">
        <v>0.86933291531496948</v>
      </c>
      <c r="P45" s="178">
        <v>1.8</v>
      </c>
      <c r="Q45" s="185">
        <v>1.163851874316888</v>
      </c>
      <c r="R45" s="184">
        <v>1.1313063764820284</v>
      </c>
      <c r="S45" s="179">
        <v>0</v>
      </c>
      <c r="T45" s="191">
        <v>0.96954810005411896</v>
      </c>
      <c r="U45" s="192">
        <v>0.96756273366524093</v>
      </c>
      <c r="V45" s="193"/>
      <c r="W45" s="178"/>
      <c r="X45" s="178"/>
      <c r="Y45" s="180">
        <v>1.5960750382287523</v>
      </c>
      <c r="Z45" s="178"/>
      <c r="AA45" s="178"/>
      <c r="AB45" s="184">
        <v>2.6426535263846413</v>
      </c>
      <c r="AC45" s="184">
        <v>3.5370064454942494</v>
      </c>
      <c r="AD45" s="178">
        <v>1.5078594343980689</v>
      </c>
      <c r="AE45" s="178"/>
      <c r="AF45" s="178"/>
      <c r="AG45" s="178"/>
      <c r="AH45" s="190">
        <v>1.3236651927759671</v>
      </c>
    </row>
    <row r="46" spans="1:34" x14ac:dyDescent="0.2">
      <c r="L46" s="187">
        <v>45</v>
      </c>
      <c r="M46" s="178">
        <v>2.8289114668857231</v>
      </c>
      <c r="N46" s="185">
        <v>1.7128163237708323</v>
      </c>
      <c r="O46" s="185">
        <v>0.93079925898212745</v>
      </c>
      <c r="P46" s="178">
        <v>1.9</v>
      </c>
      <c r="Q46" s="185">
        <v>1.2373520065801846</v>
      </c>
      <c r="R46" s="184">
        <v>1.2096634262531789</v>
      </c>
      <c r="S46" s="179">
        <v>0</v>
      </c>
      <c r="T46" s="191">
        <v>1.0404588115193016</v>
      </c>
      <c r="U46" s="192">
        <v>1.0376029154315309</v>
      </c>
      <c r="V46" s="193"/>
      <c r="W46" s="178"/>
      <c r="X46" s="178"/>
      <c r="Y46" s="180">
        <v>1.6844898674951601</v>
      </c>
      <c r="Z46" s="178"/>
      <c r="AA46" s="178"/>
      <c r="AB46" s="184">
        <v>2.8388017801161247</v>
      </c>
      <c r="AC46" s="184">
        <v>3.8051084066017697</v>
      </c>
      <c r="AD46" s="178">
        <v>1.6151877889150623</v>
      </c>
      <c r="AE46" s="178"/>
      <c r="AF46" s="178"/>
      <c r="AG46" s="178"/>
      <c r="AH46" s="190">
        <v>1.4185347231594283</v>
      </c>
    </row>
    <row r="47" spans="1:34" x14ac:dyDescent="0.2">
      <c r="L47" s="187">
        <v>46</v>
      </c>
      <c r="M47" s="178">
        <v>3.0210635192172193</v>
      </c>
      <c r="N47" s="185">
        <v>1.8343921581554752</v>
      </c>
      <c r="O47" s="185">
        <v>0.99511619749711522</v>
      </c>
      <c r="P47" s="178">
        <v>2.1</v>
      </c>
      <c r="Q47" s="185">
        <v>1.3137243759063155</v>
      </c>
      <c r="R47" s="184">
        <v>1.2915451635912789</v>
      </c>
      <c r="S47" s="179">
        <v>0</v>
      </c>
      <c r="T47" s="191">
        <v>1.1148248033192643</v>
      </c>
      <c r="U47" s="192">
        <v>1.1110052251914095</v>
      </c>
      <c r="V47" s="193"/>
      <c r="W47" s="178"/>
      <c r="X47" s="178"/>
      <c r="Y47" s="180">
        <v>1.7842343748033</v>
      </c>
      <c r="Z47" s="178"/>
      <c r="AA47" s="186"/>
      <c r="AB47" s="184">
        <v>3.0447136323708341</v>
      </c>
      <c r="AC47" s="184">
        <v>4.0869636193850765</v>
      </c>
      <c r="AD47" s="178">
        <v>1.7</v>
      </c>
      <c r="AE47" s="178"/>
      <c r="AF47" s="178"/>
      <c r="AG47" s="178"/>
      <c r="AH47" s="190">
        <v>1.5178925872596762</v>
      </c>
    </row>
    <row r="48" spans="1:34" x14ac:dyDescent="0.2">
      <c r="L48" s="187">
        <v>47</v>
      </c>
      <c r="M48" s="178">
        <v>3.2217106675019358</v>
      </c>
      <c r="N48" s="185">
        <v>1.961702145524401</v>
      </c>
      <c r="O48" s="185">
        <v>1.0623496401336647</v>
      </c>
      <c r="P48" s="178">
        <v>2.2000000000000002</v>
      </c>
      <c r="Q48" s="185">
        <v>1.3930151181787345</v>
      </c>
      <c r="R48" s="184">
        <v>1.3770283315535392</v>
      </c>
      <c r="S48" s="179">
        <v>0</v>
      </c>
      <c r="T48" s="191">
        <v>1.1927338204640574</v>
      </c>
      <c r="U48" s="192">
        <v>1.1878526872965085</v>
      </c>
      <c r="V48" s="193"/>
      <c r="W48" s="178"/>
      <c r="X48" s="178"/>
      <c r="Y48" s="180">
        <v>1.88397888211145</v>
      </c>
      <c r="Z48" s="178"/>
      <c r="AA48" s="186"/>
      <c r="AB48" s="184">
        <v>3.2606469329299514</v>
      </c>
      <c r="AC48" s="184">
        <v>4.3829555389644534</v>
      </c>
      <c r="AD48" s="178">
        <v>1.8</v>
      </c>
      <c r="AE48" s="178"/>
      <c r="AF48" s="178"/>
      <c r="AG48" s="178"/>
      <c r="AH48" s="190">
        <v>1.6218466152548334</v>
      </c>
    </row>
    <row r="49" spans="12:34" x14ac:dyDescent="0.2">
      <c r="L49" s="187">
        <v>48</v>
      </c>
      <c r="M49" s="178">
        <v>3.4310357213924383</v>
      </c>
      <c r="N49" s="185">
        <v>2.0948860796841262</v>
      </c>
      <c r="O49" s="185">
        <v>1.1325655535116195</v>
      </c>
      <c r="P49" s="178">
        <v>2.4</v>
      </c>
      <c r="Q49" s="185">
        <v>1.4752700942392243</v>
      </c>
      <c r="R49" s="184">
        <v>1.466189639832536</v>
      </c>
      <c r="S49" s="179">
        <v>0</v>
      </c>
      <c r="T49" s="191">
        <v>1.27427387734917</v>
      </c>
      <c r="U49" s="192">
        <v>1.2682285247078364</v>
      </c>
      <c r="V49" s="193"/>
      <c r="W49" s="178"/>
      <c r="X49" s="178"/>
      <c r="Y49" s="180">
        <v>1.9530418406882668</v>
      </c>
      <c r="Z49" s="178"/>
      <c r="AA49" s="186"/>
      <c r="AB49" s="184">
        <v>3.4868605764373153</v>
      </c>
      <c r="AC49" s="184">
        <v>4.693469720455882</v>
      </c>
      <c r="AD49" s="178">
        <v>2</v>
      </c>
      <c r="AE49" s="178">
        <v>0.96047262402246203</v>
      </c>
      <c r="AF49" s="178"/>
      <c r="AG49" s="178"/>
      <c r="AH49" s="190">
        <v>1.730504825411352</v>
      </c>
    </row>
    <row r="50" spans="12:34" x14ac:dyDescent="0.2">
      <c r="L50" s="187">
        <v>49</v>
      </c>
      <c r="M50" s="178"/>
      <c r="N50" s="185">
        <v>2.2340841118667045</v>
      </c>
      <c r="O50" s="185">
        <v>1.2058299604247467</v>
      </c>
      <c r="P50" s="178">
        <v>2.5</v>
      </c>
      <c r="Q50" s="185">
        <v>1.5605348973297766</v>
      </c>
      <c r="R50" s="184">
        <v>1.5591057654803746</v>
      </c>
      <c r="S50" s="179">
        <v>0</v>
      </c>
      <c r="T50" s="191">
        <v>1.3595332528231456</v>
      </c>
      <c r="U50" s="192">
        <v>1.3522161552289087</v>
      </c>
      <c r="V50" s="193"/>
      <c r="W50" s="178"/>
      <c r="X50" s="178"/>
      <c r="Y50" s="180">
        <v>2.0487271542659391</v>
      </c>
      <c r="Z50" s="178"/>
      <c r="AA50" s="186"/>
      <c r="AB50" s="184">
        <v>3.7236144842621717</v>
      </c>
      <c r="AC50" s="184">
        <v>5.0188937854147593</v>
      </c>
      <c r="AD50" s="178">
        <v>2.1</v>
      </c>
      <c r="AE50" s="178">
        <v>1.0285084370533399</v>
      </c>
      <c r="AF50" s="178"/>
      <c r="AG50" s="178"/>
      <c r="AH50" s="190">
        <v>1.8439754203986314</v>
      </c>
    </row>
    <row r="51" spans="12:34" x14ac:dyDescent="0.2">
      <c r="L51" s="187">
        <v>50</v>
      </c>
      <c r="M51" s="178"/>
      <c r="N51" s="185">
        <v>2.3794367441668629</v>
      </c>
      <c r="O51" s="185">
        <v>1.2822089387164712</v>
      </c>
      <c r="P51" s="178">
        <v>2.7</v>
      </c>
      <c r="Q51" s="185">
        <v>1.6488548601825748</v>
      </c>
      <c r="R51" s="184">
        <v>1.6558533536023574</v>
      </c>
      <c r="S51" s="179">
        <v>0</v>
      </c>
      <c r="T51" s="191">
        <v>1.448600485446631</v>
      </c>
      <c r="U51" s="192">
        <v>1.4398991878874441</v>
      </c>
      <c r="V51" s="193"/>
      <c r="W51" s="178"/>
      <c r="X51" s="178"/>
      <c r="Y51" s="180">
        <v>2.1470246131137483</v>
      </c>
      <c r="Z51" s="178"/>
      <c r="AA51" s="186">
        <v>0.9962499999622908</v>
      </c>
      <c r="AB51" s="184">
        <v>3.9711695870489296</v>
      </c>
      <c r="AC51" s="184">
        <v>5.3596173895061625</v>
      </c>
      <c r="AD51" s="178">
        <v>2.2000000000000002</v>
      </c>
      <c r="AE51" s="178">
        <v>1.0965442500842153</v>
      </c>
      <c r="AF51" s="178">
        <v>1</v>
      </c>
      <c r="AG51" s="178"/>
      <c r="AH51" s="190">
        <v>1.9623667837513012</v>
      </c>
    </row>
    <row r="52" spans="12:34" x14ac:dyDescent="0.2">
      <c r="L52" s="187">
        <v>51</v>
      </c>
      <c r="M52" s="178"/>
      <c r="N52" s="185">
        <v>2.531084823231363</v>
      </c>
      <c r="O52" s="185">
        <v>1.3617686202006156</v>
      </c>
      <c r="P52" s="178">
        <v>2.8</v>
      </c>
      <c r="Q52" s="185">
        <v>1.7402750617816245</v>
      </c>
      <c r="R52" s="184">
        <v>1.7565090180220257</v>
      </c>
      <c r="S52" s="179">
        <v>0</v>
      </c>
      <c r="T52" s="191">
        <v>1.541564368931599</v>
      </c>
      <c r="U52" s="192">
        <v>1.5313614194568337</v>
      </c>
      <c r="V52" s="193"/>
      <c r="W52" s="178"/>
      <c r="X52" s="178"/>
      <c r="Y52" s="180">
        <v>2.2435806417814699</v>
      </c>
      <c r="Z52" s="178"/>
      <c r="AA52" s="186">
        <v>1.0572284699599828</v>
      </c>
      <c r="AB52" s="184">
        <v>4.2297878079145406</v>
      </c>
      <c r="AC52" s="184">
        <v>5.7160321913322862</v>
      </c>
      <c r="AD52" s="178">
        <v>2.4</v>
      </c>
      <c r="AE52" s="178">
        <v>1.164580063115092</v>
      </c>
      <c r="AF52" s="178">
        <v>1.1000000000000001</v>
      </c>
      <c r="AG52" s="178"/>
      <c r="AH52" s="190">
        <v>2.0857874764702236</v>
      </c>
    </row>
    <row r="53" spans="12:34" x14ac:dyDescent="0.2">
      <c r="L53" s="187">
        <v>52</v>
      </c>
      <c r="M53" s="178"/>
      <c r="N53" s="185">
        <v>2.689169534186016</v>
      </c>
      <c r="O53" s="185">
        <v>1.4445751896244685</v>
      </c>
      <c r="P53" s="178">
        <v>3</v>
      </c>
      <c r="Q53" s="185">
        <v>1.8348403338174262</v>
      </c>
      <c r="R53" s="184">
        <v>1.8611493419193903</v>
      </c>
      <c r="S53" s="179">
        <v>0</v>
      </c>
      <c r="T53" s="191">
        <v>1.6385139477504551</v>
      </c>
      <c r="U53" s="192">
        <v>1.6266868311093177</v>
      </c>
      <c r="V53" s="194"/>
      <c r="W53" s="178"/>
      <c r="X53" s="178"/>
      <c r="Y53" s="180">
        <v>2.3405720279942099</v>
      </c>
      <c r="Z53" s="178"/>
      <c r="AA53" s="186">
        <v>1.1206457599575843</v>
      </c>
      <c r="AB53" s="184">
        <v>4.4997320462566774</v>
      </c>
      <c r="AC53" s="184">
        <v>6.0885318223533158</v>
      </c>
      <c r="AD53" s="178">
        <v>2.5</v>
      </c>
      <c r="AE53" s="178">
        <v>1.22660978571669</v>
      </c>
      <c r="AF53" s="178">
        <v>1.1000000000000001</v>
      </c>
      <c r="AG53" s="178"/>
      <c r="AH53" s="190">
        <v>2.2143462337541862</v>
      </c>
    </row>
    <row r="54" spans="12:34" x14ac:dyDescent="0.2">
      <c r="L54" s="187">
        <v>53</v>
      </c>
      <c r="M54" s="178"/>
      <c r="N54" s="185">
        <v>2.8538323947868873</v>
      </c>
      <c r="O54" s="185">
        <v>1.5306948836717362</v>
      </c>
      <c r="P54" s="178">
        <v>3.1</v>
      </c>
      <c r="Q54" s="185">
        <v>1.9325952668543431</v>
      </c>
      <c r="R54" s="184">
        <v>1.96985087844381</v>
      </c>
      <c r="S54" s="179">
        <v>0</v>
      </c>
      <c r="T54" s="191">
        <v>1.7395385129054934</v>
      </c>
      <c r="U54" s="192">
        <v>1.72595958519338</v>
      </c>
      <c r="V54" s="194">
        <v>1.0148950564277199</v>
      </c>
      <c r="W54" s="178"/>
      <c r="X54" s="178"/>
      <c r="Y54" s="180">
        <v>2.4577579937157839</v>
      </c>
      <c r="Z54" s="178"/>
      <c r="AA54" s="186">
        <v>1.1865496899550885</v>
      </c>
      <c r="AB54" s="184">
        <v>4.7812661621393593</v>
      </c>
      <c r="AC54" s="184">
        <v>6.4775118578426891</v>
      </c>
      <c r="AD54" s="178">
        <v>2.7</v>
      </c>
      <c r="AE54" s="178">
        <v>1.30609105106899</v>
      </c>
      <c r="AF54" s="178">
        <v>1.2</v>
      </c>
      <c r="AG54" s="178"/>
      <c r="AH54" s="190">
        <v>2.3481519618547839</v>
      </c>
    </row>
    <row r="55" spans="12:34" x14ac:dyDescent="0.2">
      <c r="L55" s="187">
        <v>54</v>
      </c>
      <c r="M55" s="178"/>
      <c r="N55" s="185">
        <v>3.0252152497833507</v>
      </c>
      <c r="O55" s="185">
        <v>1.6201939900031344</v>
      </c>
      <c r="P55" s="178">
        <v>3.3</v>
      </c>
      <c r="Q55" s="185">
        <v>2.0335842162288462</v>
      </c>
      <c r="R55" s="184">
        <v>2.0826901513031286</v>
      </c>
      <c r="S55" s="179">
        <v>0</v>
      </c>
      <c r="T55" s="191">
        <v>1.844727597849841</v>
      </c>
      <c r="U55" s="192">
        <v>1.8292640221284293</v>
      </c>
      <c r="V55" s="194">
        <v>1.1726033638756801</v>
      </c>
      <c r="W55" s="178"/>
      <c r="X55" s="178"/>
      <c r="Y55" s="180">
        <v>2.5666710516975502</v>
      </c>
      <c r="Z55" s="178"/>
      <c r="AA55" s="186">
        <v>1.2549880799524988</v>
      </c>
      <c r="AB55" s="184">
        <v>5.0746549612241649</v>
      </c>
      <c r="AC55" s="184">
        <v>6.8833697888220655</v>
      </c>
      <c r="AD55" s="178">
        <v>2.8</v>
      </c>
      <c r="AE55" s="178">
        <v>1.3855723164212828</v>
      </c>
      <c r="AF55" s="178">
        <v>1.3</v>
      </c>
      <c r="AG55" s="178"/>
      <c r="AH55" s="190">
        <v>2.4873137350475276</v>
      </c>
    </row>
    <row r="56" spans="12:34" x14ac:dyDescent="0.2">
      <c r="L56" s="187">
        <v>55</v>
      </c>
      <c r="M56" s="178"/>
      <c r="N56" s="185">
        <v>3.2034602654812865</v>
      </c>
      <c r="O56" s="185">
        <v>1.7131388463324435</v>
      </c>
      <c r="P56" s="178">
        <v>3.5</v>
      </c>
      <c r="Q56" s="185">
        <v>2.1378513076950187</v>
      </c>
      <c r="R56" s="184">
        <v>2.1997436553302454</v>
      </c>
      <c r="S56" s="179">
        <v>0</v>
      </c>
      <c r="T56" s="191">
        <v>1.9541709745517371</v>
      </c>
      <c r="U56" s="192">
        <v>1.936684657410406</v>
      </c>
      <c r="V56" s="194">
        <v>1.33031167132363</v>
      </c>
      <c r="W56" s="178"/>
      <c r="X56" s="178"/>
      <c r="Y56" s="180">
        <v>2.67558410967932</v>
      </c>
      <c r="Z56" s="178"/>
      <c r="AA56" s="186">
        <v>1.3260087499498099</v>
      </c>
      <c r="AB56" s="184">
        <v>5.3801641802185669</v>
      </c>
      <c r="AC56" s="184">
        <v>7.3065049949244711</v>
      </c>
      <c r="AD56" s="178">
        <v>3</v>
      </c>
      <c r="AE56" s="178">
        <v>1.4650535817735786</v>
      </c>
      <c r="AF56" s="178">
        <v>1.3</v>
      </c>
      <c r="AG56" s="178"/>
      <c r="AH56" s="190">
        <v>2.6319407927128085</v>
      </c>
    </row>
    <row r="57" spans="12:34" x14ac:dyDescent="0.2">
      <c r="L57" s="187">
        <v>56</v>
      </c>
      <c r="M57" s="178"/>
      <c r="N57" s="185">
        <v>3.3887099244959722</v>
      </c>
      <c r="O57" s="185">
        <v>1.8095958395361569</v>
      </c>
      <c r="P57" s="178">
        <v>3.7</v>
      </c>
      <c r="Q57" s="185">
        <v>2.2454404428328667</v>
      </c>
      <c r="R57" s="184">
        <v>2.3210878570286431</v>
      </c>
      <c r="S57" s="179">
        <v>0</v>
      </c>
      <c r="T57" s="191">
        <v>2.067958649694503</v>
      </c>
      <c r="U57" s="192">
        <v>2.0483061787223256</v>
      </c>
      <c r="V57" s="194">
        <v>1.48801997877159</v>
      </c>
      <c r="W57" s="178"/>
      <c r="X57" s="178"/>
      <c r="Y57" s="180">
        <v>2.7844971676610801</v>
      </c>
      <c r="Z57" s="178"/>
      <c r="AA57" s="186">
        <v>1.3996595199470241</v>
      </c>
      <c r="AB57" s="184">
        <v>5.6980604728138902</v>
      </c>
      <c r="AC57" s="184">
        <v>7.7473187181390859</v>
      </c>
      <c r="AD57" s="178">
        <v>3.2</v>
      </c>
      <c r="AE57" s="178">
        <v>1.5</v>
      </c>
      <c r="AF57" s="178">
        <v>1.4</v>
      </c>
      <c r="AG57" s="178"/>
      <c r="AH57" s="190">
        <v>2.7821425365207726</v>
      </c>
    </row>
    <row r="58" spans="12:34" x14ac:dyDescent="0.2">
      <c r="L58" s="187">
        <v>57</v>
      </c>
      <c r="M58" s="178"/>
      <c r="N58" s="185">
        <v>3.581107020684458</v>
      </c>
      <c r="O58" s="185">
        <v>1.9096314047948511</v>
      </c>
      <c r="P58" s="178">
        <v>3.9</v>
      </c>
      <c r="Q58" s="185">
        <v>2.3563953042332906</v>
      </c>
      <c r="R58" s="184">
        <v>2.4467991950977321</v>
      </c>
      <c r="S58" s="179">
        <v>0</v>
      </c>
      <c r="T58" s="191">
        <v>2.1861808610051972</v>
      </c>
      <c r="U58" s="192">
        <v>2.1642134431442326</v>
      </c>
      <c r="V58" s="194">
        <v>1.6457282862195499</v>
      </c>
      <c r="W58" s="178"/>
      <c r="X58" s="178"/>
      <c r="Y58" s="180">
        <v>2.9096408360866985</v>
      </c>
      <c r="Z58" s="178"/>
      <c r="AA58" s="186">
        <v>1.475988209944135</v>
      </c>
      <c r="AB58" s="184">
        <v>6.0286113960881327</v>
      </c>
      <c r="AC58" s="184">
        <v>8.2062140373926002</v>
      </c>
      <c r="AD58" s="178">
        <v>3.3</v>
      </c>
      <c r="AE58" s="178">
        <v>1.6</v>
      </c>
      <c r="AF58" s="178">
        <v>1.5</v>
      </c>
      <c r="AG58" s="178"/>
      <c r="AH58" s="190">
        <v>2.9380285277144935</v>
      </c>
    </row>
    <row r="59" spans="12:34" x14ac:dyDescent="0.2">
      <c r="L59" s="187">
        <v>58</v>
      </c>
      <c r="M59" s="178"/>
      <c r="N59" s="185">
        <v>3.7807946542483384</v>
      </c>
      <c r="O59" s="185">
        <v>2.013312024764649</v>
      </c>
      <c r="P59" s="178">
        <v>4.0999999999999996</v>
      </c>
      <c r="Q59" s="185">
        <v>2.4707593604729277</v>
      </c>
      <c r="R59" s="184">
        <v>2.5769540809392919</v>
      </c>
      <c r="S59" s="179">
        <v>0</v>
      </c>
      <c r="T59" s="191">
        <v>2.3089280737053062</v>
      </c>
      <c r="U59" s="192">
        <v>2.2844914744574982</v>
      </c>
      <c r="V59" s="194">
        <v>1.8034365936675001</v>
      </c>
      <c r="W59" s="178"/>
      <c r="X59" s="178"/>
      <c r="Y59" s="180">
        <v>3.01855389406846</v>
      </c>
      <c r="Z59" s="178"/>
      <c r="AA59" s="186">
        <v>1.5550426399411412</v>
      </c>
      <c r="AB59" s="184">
        <v>6.3720853973500287</v>
      </c>
      <c r="AC59" s="184">
        <v>8.6835958439267262</v>
      </c>
      <c r="AD59" s="178">
        <v>3.5</v>
      </c>
      <c r="AE59" s="178">
        <v>1.7</v>
      </c>
      <c r="AF59" s="178">
        <v>1.6</v>
      </c>
      <c r="AG59" s="178"/>
      <c r="AH59" s="190">
        <v>3.0997084844864995</v>
      </c>
    </row>
    <row r="60" spans="12:34" x14ac:dyDescent="0.2">
      <c r="L60" s="187">
        <v>59</v>
      </c>
      <c r="M60" s="178"/>
      <c r="N60" s="185">
        <v>3.9879162269984056</v>
      </c>
      <c r="O60" s="185">
        <v>2.1207042287772051</v>
      </c>
      <c r="P60" s="178">
        <v>4.3</v>
      </c>
      <c r="Q60" s="185">
        <v>2.5885758708908639</v>
      </c>
      <c r="R60" s="184">
        <v>2.7116288991460307</v>
      </c>
      <c r="S60" s="179">
        <v>0</v>
      </c>
      <c r="T60" s="191">
        <v>2.4362909770773946</v>
      </c>
      <c r="U60" s="192">
        <v>2.4092254605385794</v>
      </c>
      <c r="V60" s="194">
        <v>1.96114490111546</v>
      </c>
      <c r="W60" s="178"/>
      <c r="X60" s="178"/>
      <c r="Y60" s="180">
        <v>3.1323361351833801</v>
      </c>
      <c r="Z60" s="178"/>
      <c r="AA60" s="186">
        <v>1.6368706299380464</v>
      </c>
      <c r="AB60" s="184">
        <v>6.7287518014027228</v>
      </c>
      <c r="AC60" s="184">
        <v>9.1798708174329189</v>
      </c>
      <c r="AD60" s="178">
        <v>3.7</v>
      </c>
      <c r="AE60" s="178">
        <v>1.8</v>
      </c>
      <c r="AF60" s="178">
        <v>1.7</v>
      </c>
      <c r="AG60" s="178"/>
      <c r="AH60" s="190">
        <v>3.2672922794436374</v>
      </c>
    </row>
    <row r="61" spans="12:34" x14ac:dyDescent="0.2">
      <c r="L61" s="187">
        <v>60</v>
      </c>
      <c r="M61" s="178"/>
      <c r="N61" s="185">
        <v>4.2026154377727325</v>
      </c>
      <c r="O61" s="185">
        <v>2.2318745920667022</v>
      </c>
      <c r="P61" s="178">
        <v>4.5</v>
      </c>
      <c r="Q61" s="185">
        <v>2.7098878901783348</v>
      </c>
      <c r="R61" s="184">
        <v>2.8509000079730331</v>
      </c>
      <c r="S61" s="179">
        <v>0</v>
      </c>
      <c r="T61" s="191">
        <v>2.5683604811419283</v>
      </c>
      <c r="U61" s="192">
        <v>2.5385007508378084</v>
      </c>
      <c r="V61" s="194">
        <v>2.11885320856342</v>
      </c>
      <c r="W61" s="178"/>
      <c r="X61" s="178"/>
      <c r="Y61" s="180">
        <v>3.2461183762983001</v>
      </c>
      <c r="Z61" s="178"/>
      <c r="AA61" s="186">
        <v>1.721519999934837</v>
      </c>
      <c r="AB61" s="184">
        <v>7.0988807982063786</v>
      </c>
      <c r="AC61" s="184">
        <v>9.6954474029084459</v>
      </c>
      <c r="AD61" s="178">
        <v>3.9</v>
      </c>
      <c r="AE61" s="178">
        <v>1.9</v>
      </c>
      <c r="AF61" s="178">
        <v>1.8</v>
      </c>
      <c r="AG61" s="178"/>
      <c r="AH61" s="190">
        <v>3.4408899371559971</v>
      </c>
    </row>
    <row r="62" spans="12:34" x14ac:dyDescent="0.2">
      <c r="L62" s="187">
        <v>61</v>
      </c>
      <c r="M62" s="178"/>
      <c r="N62" s="185">
        <v>4.4250362780012118</v>
      </c>
      <c r="O62" s="185">
        <v>2.3468897350225775</v>
      </c>
      <c r="P62" s="178">
        <v>4.8</v>
      </c>
      <c r="Q62" s="185">
        <v>2.8347382727917623</v>
      </c>
      <c r="R62" s="184">
        <v>2.9948437397930707</v>
      </c>
      <c r="S62" s="179">
        <v>0</v>
      </c>
      <c r="T62" s="191">
        <v>2.705227713439061</v>
      </c>
      <c r="U62" s="192">
        <v>2.6724028539391078</v>
      </c>
      <c r="V62" s="194">
        <v>2.2765615160113701</v>
      </c>
      <c r="W62" s="178"/>
      <c r="X62" s="178"/>
      <c r="Y62" s="180">
        <v>3.35990061741323</v>
      </c>
      <c r="Z62" s="178"/>
      <c r="AA62" s="186">
        <v>1.8090385699315294</v>
      </c>
      <c r="AB62" s="184">
        <v>7.4827434309209453</v>
      </c>
      <c r="AC62" s="184">
        <v>10.230735788200001</v>
      </c>
      <c r="AD62" s="178">
        <v>4.0999999999999996</v>
      </c>
      <c r="AE62" s="178">
        <v>2</v>
      </c>
      <c r="AF62" s="178">
        <v>1.9</v>
      </c>
      <c r="AG62" s="178"/>
      <c r="AH62" s="190">
        <v>3.6206116317856791</v>
      </c>
    </row>
    <row r="63" spans="12:34" x14ac:dyDescent="0.2">
      <c r="L63" s="187">
        <v>62</v>
      </c>
      <c r="M63" s="178"/>
      <c r="N63" s="185">
        <v>4.655323027409052</v>
      </c>
      <c r="O63" s="185">
        <v>2.4658163224666536</v>
      </c>
      <c r="P63" s="178">
        <v>5</v>
      </c>
      <c r="Q63" s="185">
        <v>2.9631696771989371</v>
      </c>
      <c r="R63" s="184">
        <v>3.143536401536664</v>
      </c>
      <c r="S63" s="179">
        <v>0</v>
      </c>
      <c r="T63" s="191">
        <v>2.8469840159101181</v>
      </c>
      <c r="U63" s="192">
        <v>2.8110174351965873</v>
      </c>
      <c r="V63" s="194">
        <v>2.4342698234593301</v>
      </c>
      <c r="W63" s="178"/>
      <c r="X63" s="180"/>
      <c r="Y63" s="180">
        <v>3.5362877451661467</v>
      </c>
      <c r="Z63" s="178"/>
      <c r="AA63" s="186">
        <v>1.8994741599281031</v>
      </c>
      <c r="AB63" s="184">
        <v>7.88061158431102</v>
      </c>
      <c r="AC63" s="184">
        <v>10.786147882203755</v>
      </c>
      <c r="AD63" s="178">
        <v>4.3</v>
      </c>
      <c r="AE63" s="178">
        <v>2.1</v>
      </c>
      <c r="AF63" s="178">
        <v>2</v>
      </c>
      <c r="AG63" s="178"/>
      <c r="AH63" s="190">
        <v>3.8065676847914482</v>
      </c>
    </row>
    <row r="64" spans="12:34" x14ac:dyDescent="0.2">
      <c r="L64" s="187">
        <v>63</v>
      </c>
      <c r="M64" s="178"/>
      <c r="N64" s="185">
        <v>4.8936202498529981</v>
      </c>
      <c r="O64" s="185">
        <v>2.5887210629535349</v>
      </c>
      <c r="P64" s="178">
        <v>5.2</v>
      </c>
      <c r="Q64" s="185">
        <v>3.0952245699670331</v>
      </c>
      <c r="R64" s="184">
        <v>3.2970542751174814</v>
      </c>
      <c r="S64" s="179">
        <v>0</v>
      </c>
      <c r="T64" s="191">
        <v>2.9937209418744266</v>
      </c>
      <c r="U64" s="192">
        <v>2.9544303144445352</v>
      </c>
      <c r="V64" s="194">
        <v>2.59197813090729</v>
      </c>
      <c r="W64" s="178"/>
      <c r="X64" s="178"/>
      <c r="Y64" s="180">
        <v>3.6700069610713264</v>
      </c>
      <c r="Z64" s="178"/>
      <c r="AA64" s="184">
        <v>1.9928745899245666</v>
      </c>
      <c r="AB64" s="184">
        <v>8.2927579734962631</v>
      </c>
      <c r="AC64" s="184">
        <v>11.362097293691434</v>
      </c>
      <c r="AD64" s="178">
        <v>4.5</v>
      </c>
      <c r="AE64" s="178">
        <v>2.2000000000000002</v>
      </c>
      <c r="AF64" s="178">
        <v>2.1</v>
      </c>
      <c r="AG64" s="178"/>
      <c r="AH64" s="190">
        <v>3.9988685627057587</v>
      </c>
    </row>
    <row r="65" spans="12:34" x14ac:dyDescent="0.2">
      <c r="L65" s="187">
        <v>64</v>
      </c>
      <c r="M65" s="178"/>
      <c r="N65" s="185">
        <v>5.1400727892839013</v>
      </c>
      <c r="O65" s="185">
        <v>2.7156707080931191</v>
      </c>
      <c r="P65" s="178">
        <v>5.5</v>
      </c>
      <c r="Q65" s="185">
        <v>3.230945229700934</v>
      </c>
      <c r="R65" s="184">
        <v>3.4554736178439298</v>
      </c>
      <c r="S65" s="179">
        <v>0</v>
      </c>
      <c r="T65" s="191">
        <v>3.1455302530967995</v>
      </c>
      <c r="U65" s="192">
        <v>3.1027274637772635</v>
      </c>
      <c r="V65" s="194">
        <v>2.7496864383552402</v>
      </c>
      <c r="W65" s="178"/>
      <c r="X65" s="178"/>
      <c r="Y65" s="180">
        <v>3.8037261769765101</v>
      </c>
      <c r="Z65" s="180">
        <v>0.90796475230886453</v>
      </c>
      <c r="AA65" s="184">
        <v>2.0892876799209157</v>
      </c>
      <c r="AB65" s="184">
        <v>8.7194561330313203</v>
      </c>
      <c r="AC65" s="184">
        <v>11.958999310735193</v>
      </c>
      <c r="AD65" s="178">
        <v>4.7</v>
      </c>
      <c r="AE65" s="178">
        <v>2.2999999999999998</v>
      </c>
      <c r="AF65" s="178">
        <v>2.2000000000000002</v>
      </c>
      <c r="AG65" s="178"/>
      <c r="AH65" s="190">
        <v>4.19762487498065</v>
      </c>
    </row>
    <row r="66" spans="12:34" x14ac:dyDescent="0.2">
      <c r="L66" s="187">
        <v>65</v>
      </c>
      <c r="M66" s="178"/>
      <c r="N66" s="185">
        <v>5.3948257658298742</v>
      </c>
      <c r="O66" s="185">
        <v>2.8467320518941808</v>
      </c>
      <c r="P66" s="178">
        <v>5.7</v>
      </c>
      <c r="Q66" s="185">
        <v>3.3703737508396356</v>
      </c>
      <c r="R66" s="184">
        <v>3.6188706628175384</v>
      </c>
      <c r="S66" s="179">
        <v>0</v>
      </c>
      <c r="T66" s="191">
        <v>3.3025039169417041</v>
      </c>
      <c r="U66" s="192">
        <v>3.2559950053956257</v>
      </c>
      <c r="V66" s="194">
        <v>2.9073947458032001</v>
      </c>
      <c r="W66" s="180">
        <v>0.98816706199663673</v>
      </c>
      <c r="X66" s="178"/>
      <c r="Y66" s="180">
        <v>3.9374453928816902</v>
      </c>
      <c r="Z66" s="180">
        <v>0.95381994535235493</v>
      </c>
      <c r="AA66" s="184">
        <v>2.1887612499171545</v>
      </c>
      <c r="AB66" s="184">
        <v>9.1609804063009364</v>
      </c>
      <c r="AC66" s="184">
        <v>12.577270880705107</v>
      </c>
      <c r="AD66" s="180">
        <v>5</v>
      </c>
      <c r="AE66" s="180">
        <v>2.4</v>
      </c>
      <c r="AF66" s="180">
        <v>2.2999999999999998</v>
      </c>
      <c r="AG66" s="180"/>
      <c r="AH66" s="190">
        <v>4.4029473718993604</v>
      </c>
    </row>
    <row r="67" spans="12:34" x14ac:dyDescent="0.2">
      <c r="L67" s="187">
        <v>66</v>
      </c>
      <c r="M67" s="178"/>
      <c r="N67" s="185">
        <v>5.6580245719947255</v>
      </c>
      <c r="O67" s="185">
        <v>2.981971930128088</v>
      </c>
      <c r="P67" s="178">
        <v>6</v>
      </c>
      <c r="Q67" s="185">
        <v>3.5135520473179569</v>
      </c>
      <c r="R67" s="184">
        <v>3.7873216193187278</v>
      </c>
      <c r="S67" s="179">
        <v>0</v>
      </c>
      <c r="T67" s="191">
        <v>3.4647341036102324</v>
      </c>
      <c r="U67" s="192">
        <v>3.4143192095172434</v>
      </c>
      <c r="V67" s="194">
        <v>3.0659974708817725</v>
      </c>
      <c r="W67" s="180">
        <v>1.0413008978234208</v>
      </c>
      <c r="X67" s="178"/>
      <c r="Y67" s="180">
        <v>4.0711646087868703</v>
      </c>
      <c r="Z67" s="180">
        <v>0.99967513839584499</v>
      </c>
      <c r="AA67" s="184">
        <v>2.2913431199132694</v>
      </c>
      <c r="AB67" s="184">
        <v>9.6176059352160408</v>
      </c>
      <c r="AC67" s="184">
        <v>13.217330590813877</v>
      </c>
      <c r="AD67" s="180">
        <v>5.2</v>
      </c>
      <c r="AE67" s="180">
        <v>2.6</v>
      </c>
      <c r="AF67" s="180">
        <v>2.4</v>
      </c>
      <c r="AG67" s="180">
        <v>0.98816706199663673</v>
      </c>
      <c r="AH67" s="190">
        <v>4.6149469425505787</v>
      </c>
    </row>
    <row r="68" spans="12:34" x14ac:dyDescent="0.2">
      <c r="L68" s="187">
        <v>67</v>
      </c>
      <c r="M68" s="178"/>
      <c r="N68" s="185">
        <v>5.9298148689664227</v>
      </c>
      <c r="O68" s="185">
        <v>3.121457219711754</v>
      </c>
      <c r="P68" s="178">
        <v>6.3</v>
      </c>
      <c r="Q68" s="185">
        <v>3.6605218561003259</v>
      </c>
      <c r="R68" s="184">
        <v>3.9609026731806445</v>
      </c>
      <c r="S68" s="179">
        <v>0</v>
      </c>
      <c r="T68" s="191">
        <v>3.6323131834561688</v>
      </c>
      <c r="U68" s="192">
        <v>3.5777864923475153</v>
      </c>
      <c r="V68" s="194">
        <v>3.2210225254378719</v>
      </c>
      <c r="W68" s="180">
        <v>1.0964278436175137</v>
      </c>
      <c r="X68" s="178"/>
      <c r="Y68" s="180">
        <v>4.2048838246920504</v>
      </c>
      <c r="Z68" s="180">
        <v>1.0502458497810565</v>
      </c>
      <c r="AA68" s="184">
        <v>2.3970811099092693</v>
      </c>
      <c r="AB68" s="184">
        <v>10.089608650197947</v>
      </c>
      <c r="AC68" s="184">
        <v>13.879598649186889</v>
      </c>
      <c r="AD68" s="180">
        <v>5.5</v>
      </c>
      <c r="AE68" s="180">
        <v>2.7</v>
      </c>
      <c r="AF68" s="180">
        <v>2.5</v>
      </c>
      <c r="AG68" s="180">
        <v>1.0413008978234208</v>
      </c>
      <c r="AH68" s="190">
        <v>4.8337346128626795</v>
      </c>
    </row>
    <row r="69" spans="12:34" x14ac:dyDescent="0.2">
      <c r="L69" s="187">
        <v>68</v>
      </c>
      <c r="M69" s="178"/>
      <c r="N69" s="185">
        <v>6.2103425830308732</v>
      </c>
      <c r="O69" s="185">
        <v>3.2652548381088198</v>
      </c>
      <c r="P69" s="178">
        <v>6.6</v>
      </c>
      <c r="Q69" s="185">
        <v>3.8113247405929278</v>
      </c>
      <c r="R69" s="184">
        <v>4.13968998715153</v>
      </c>
      <c r="S69" s="179">
        <v>0</v>
      </c>
      <c r="T69" s="191">
        <v>3.8053337243777778</v>
      </c>
      <c r="U69" s="192">
        <v>3.7464834141088623</v>
      </c>
      <c r="V69" s="194">
        <v>3.3814140857776844</v>
      </c>
      <c r="W69" s="180">
        <v>1.1502260494334</v>
      </c>
      <c r="X69" s="180">
        <v>0.9565142518782157</v>
      </c>
      <c r="Y69" s="180">
        <v>4.3813469266297496</v>
      </c>
      <c r="Z69" s="180">
        <v>1.0913855244828301</v>
      </c>
      <c r="AA69" s="184">
        <v>2.5060230399051502</v>
      </c>
      <c r="AB69" s="184">
        <v>10.577265260438052</v>
      </c>
      <c r="AC69" s="184">
        <v>14.564496866434144</v>
      </c>
      <c r="AD69" s="180">
        <v>5.7</v>
      </c>
      <c r="AE69" s="180">
        <v>2.8</v>
      </c>
      <c r="AF69" s="180">
        <v>2.6</v>
      </c>
      <c r="AG69" s="180">
        <v>1.0964278436175137</v>
      </c>
      <c r="AH69" s="190">
        <v>5.0594215436951222</v>
      </c>
    </row>
    <row r="70" spans="12:34" x14ac:dyDescent="0.2">
      <c r="L70" s="187">
        <v>69</v>
      </c>
      <c r="M70" s="178"/>
      <c r="N70" s="185">
        <v>6.4997539020863515</v>
      </c>
      <c r="O70" s="185">
        <v>3.4134317427484717</v>
      </c>
      <c r="P70" s="178">
        <v>6.8</v>
      </c>
      <c r="Q70" s="185">
        <v>3.9660020939403169</v>
      </c>
      <c r="R70" s="184">
        <v>4.3237597012461437</v>
      </c>
      <c r="S70" s="179">
        <v>0</v>
      </c>
      <c r="T70" s="191">
        <v>3.9838884892819939</v>
      </c>
      <c r="U70" s="192">
        <v>3.9204966771255259</v>
      </c>
      <c r="V70" s="194">
        <v>3.5472748975952686</v>
      </c>
      <c r="W70" s="180">
        <v>1.20435644024384</v>
      </c>
      <c r="X70" s="180">
        <v>1.0066814506001893</v>
      </c>
      <c r="Y70" s="180">
        <v>4.5322616478294835</v>
      </c>
      <c r="Z70" s="180">
        <v>1.1531484875026696</v>
      </c>
      <c r="AA70" s="184">
        <v>2.6182167299008996</v>
      </c>
      <c r="AB70" s="184">
        <v>11.08085324442216</v>
      </c>
      <c r="AC70" s="184">
        <v>15.272448637704754</v>
      </c>
      <c r="AD70" s="180">
        <v>6</v>
      </c>
      <c r="AE70" s="180">
        <v>2.9</v>
      </c>
      <c r="AF70" s="180">
        <v>2.7</v>
      </c>
      <c r="AG70" s="180">
        <v>1.1502260494334</v>
      </c>
      <c r="AH70" s="190">
        <v>5.2921190289845743</v>
      </c>
    </row>
    <row r="71" spans="12:34" x14ac:dyDescent="0.2">
      <c r="L71" s="187">
        <v>70</v>
      </c>
      <c r="M71" s="178"/>
      <c r="N71" s="185">
        <v>6.7981952722545245</v>
      </c>
      <c r="O71" s="185">
        <v>3.5660549304609641</v>
      </c>
      <c r="P71" s="178">
        <v>7.1</v>
      </c>
      <c r="Q71" s="185">
        <v>4.1245951422117937</v>
      </c>
      <c r="R71" s="184">
        <v>4.5131879330867912</v>
      </c>
      <c r="S71" s="179">
        <v>0</v>
      </c>
      <c r="T71" s="191">
        <v>4.1680704336181176</v>
      </c>
      <c r="U71" s="192">
        <v>4.0999131239617812</v>
      </c>
      <c r="V71" s="194">
        <v>3.6959362830429798</v>
      </c>
      <c r="W71" s="180">
        <v>1.2584868310542801</v>
      </c>
      <c r="X71" s="180">
        <v>1.0587008035035788</v>
      </c>
      <c r="Y71" s="180">
        <v>4.6831763690292201</v>
      </c>
      <c r="Z71" s="180">
        <v>1.21491145052251</v>
      </c>
      <c r="AA71" s="184">
        <v>2.7337099998965333</v>
      </c>
      <c r="AB71" s="184">
        <v>11.600650840707434</v>
      </c>
      <c r="AC71" s="184">
        <v>16.003878925203704</v>
      </c>
      <c r="AD71" s="180">
        <v>6.2</v>
      </c>
      <c r="AE71" s="180">
        <v>3</v>
      </c>
      <c r="AF71" s="180">
        <v>2.9</v>
      </c>
      <c r="AG71" s="180">
        <v>1.20435644024384</v>
      </c>
      <c r="AH71" s="190">
        <v>5.5319384939434828</v>
      </c>
    </row>
    <row r="72" spans="12:34" x14ac:dyDescent="0.2">
      <c r="L72" s="187">
        <v>71</v>
      </c>
      <c r="M72" s="178"/>
      <c r="N72" s="185">
        <v>7.1058133945837909</v>
      </c>
      <c r="O72" s="185">
        <v>3.7231914369292163</v>
      </c>
      <c r="P72" s="178">
        <v>7.5</v>
      </c>
      <c r="Q72" s="185">
        <v>4.287144947483073</v>
      </c>
      <c r="R72" s="184">
        <v>4.7080507782343179</v>
      </c>
      <c r="S72" s="179">
        <v>0</v>
      </c>
      <c r="T72" s="191">
        <v>4.3579727029779791</v>
      </c>
      <c r="U72" s="192">
        <v>4.2848197356110944</v>
      </c>
      <c r="V72" s="194">
        <v>3.85364459049093</v>
      </c>
      <c r="W72" s="180">
        <v>1.3126172218647201</v>
      </c>
      <c r="X72" s="180">
        <v>1.1126127625783524</v>
      </c>
      <c r="Y72" s="180">
        <v>4.8340910902289496</v>
      </c>
      <c r="Z72" s="180">
        <v>1.27667441354235</v>
      </c>
      <c r="AA72" s="184">
        <v>2.8525506698920329</v>
      </c>
      <c r="AB72" s="184">
        <v>12.136937038942648</v>
      </c>
      <c r="AC72" s="184">
        <v>16.759214241152609</v>
      </c>
      <c r="AD72" s="180">
        <v>6.5</v>
      </c>
      <c r="AE72" s="180">
        <v>3.2</v>
      </c>
      <c r="AF72" s="180">
        <v>3.0333333333333301</v>
      </c>
      <c r="AG72" s="180">
        <v>1.2584868310542801</v>
      </c>
      <c r="AH72" s="190">
        <v>5.778991493308733</v>
      </c>
    </row>
    <row r="73" spans="12:34" x14ac:dyDescent="0.2">
      <c r="L73" s="187">
        <v>72</v>
      </c>
      <c r="M73" s="178"/>
      <c r="N73" s="185">
        <v>7.4227552218413493</v>
      </c>
      <c r="O73" s="185">
        <v>3.8849083361556631</v>
      </c>
      <c r="P73" s="178">
        <v>7.8</v>
      </c>
      <c r="Q73" s="185">
        <v>4.4536924108178049</v>
      </c>
      <c r="R73" s="184">
        <v>4.9084243105095897</v>
      </c>
      <c r="S73" s="179">
        <v>0</v>
      </c>
      <c r="T73" s="191">
        <v>4.5536886307599085</v>
      </c>
      <c r="U73" s="192">
        <v>4.4753036297342845</v>
      </c>
      <c r="V73" s="194">
        <v>4.0787066343885821</v>
      </c>
      <c r="W73" s="180">
        <v>1.3667476126751501</v>
      </c>
      <c r="X73" s="180">
        <v>1.1684580707218659</v>
      </c>
      <c r="Y73" s="180">
        <v>4.9850058114286897</v>
      </c>
      <c r="Z73" s="180">
        <v>1.33843737656219</v>
      </c>
      <c r="AA73" s="184">
        <v>2.9747865598874004</v>
      </c>
      <c r="AB73" s="184">
        <v>12.689991571121068</v>
      </c>
      <c r="AC73" s="184">
        <v>17.538882631177</v>
      </c>
      <c r="AD73" s="180">
        <v>6.8</v>
      </c>
      <c r="AE73" s="180">
        <v>3.3</v>
      </c>
      <c r="AF73" s="180">
        <v>3.18333333333333</v>
      </c>
      <c r="AG73" s="180">
        <v>1.3126172218647201</v>
      </c>
      <c r="AH73" s="190">
        <v>6.0333897096384597</v>
      </c>
    </row>
    <row r="74" spans="12:34" x14ac:dyDescent="0.2">
      <c r="L74" s="187">
        <v>73</v>
      </c>
      <c r="M74" s="178"/>
      <c r="N74" s="185">
        <v>7.7491679553902344</v>
      </c>
      <c r="O74" s="185">
        <v>4.0512727399440251</v>
      </c>
      <c r="P74" s="178">
        <v>8.1</v>
      </c>
      <c r="Q74" s="185">
        <v>4.6242782751538209</v>
      </c>
      <c r="R74" s="184">
        <v>5.1143845823058287</v>
      </c>
      <c r="S74" s="179">
        <v>0</v>
      </c>
      <c r="T74" s="191">
        <v>4.7553117358939767</v>
      </c>
      <c r="U74" s="192">
        <v>4.6714520589446034</v>
      </c>
      <c r="V74" s="194">
        <v>4.2588661873197697</v>
      </c>
      <c r="W74" s="180">
        <v>1.4208780034855899</v>
      </c>
      <c r="X74" s="180">
        <v>1.2262777596892049</v>
      </c>
      <c r="Y74" s="180">
        <v>5.1359205326284201</v>
      </c>
      <c r="Z74" s="180">
        <v>1.4002003395820299</v>
      </c>
      <c r="AA74" s="184">
        <v>3.1004654898826445</v>
      </c>
      <c r="AB74" s="184">
        <v>13.26009490305761</v>
      </c>
      <c r="AC74" s="184">
        <v>18.343313658103718</v>
      </c>
      <c r="AD74" s="180">
        <v>7.1</v>
      </c>
      <c r="AE74" s="180">
        <v>3.5</v>
      </c>
      <c r="AF74" s="180">
        <v>3.3333333333333299</v>
      </c>
      <c r="AG74" s="180">
        <v>1.3667476126751501</v>
      </c>
      <c r="AH74" s="190">
        <v>6.2952449516548334</v>
      </c>
    </row>
    <row r="75" spans="12:34" x14ac:dyDescent="0.2">
      <c r="L75" s="187">
        <v>74</v>
      </c>
      <c r="M75" s="178"/>
      <c r="N75" s="185">
        <v>8.0851990421481119</v>
      </c>
      <c r="O75" s="185">
        <v>4.2223517973950644</v>
      </c>
      <c r="P75" s="178">
        <v>8.4</v>
      </c>
      <c r="Q75" s="185">
        <v>4.7989431280984087</v>
      </c>
      <c r="R75" s="184">
        <v>5.3260076248920747</v>
      </c>
      <c r="S75" s="179">
        <v>0</v>
      </c>
      <c r="T75" s="191">
        <v>4.962935720626021</v>
      </c>
      <c r="U75" s="192">
        <v>4.8733524091379099</v>
      </c>
      <c r="V75" s="194">
        <v>4.45025136299257</v>
      </c>
      <c r="W75" s="180">
        <v>1.4750083942960299</v>
      </c>
      <c r="X75" s="180">
        <v>1.286113148086357</v>
      </c>
      <c r="Y75" s="180">
        <v>5.2868352538281496</v>
      </c>
      <c r="Z75" s="180">
        <v>1.4619633026018699</v>
      </c>
      <c r="AA75" s="184">
        <v>3.2296352798777641</v>
      </c>
      <c r="AB75" s="184">
        <v>13.847528226080771</v>
      </c>
      <c r="AC75" s="184">
        <v>19.17293838615247</v>
      </c>
      <c r="AD75" s="180">
        <v>7.4</v>
      </c>
      <c r="AE75" s="180">
        <v>3.6</v>
      </c>
      <c r="AF75" s="180">
        <v>3.4833333333333298</v>
      </c>
      <c r="AG75" s="180">
        <v>1.4208780034855899</v>
      </c>
      <c r="AH75" s="190">
        <v>6.5646691526312191</v>
      </c>
    </row>
    <row r="76" spans="12:34" x14ac:dyDescent="0.2">
      <c r="L76" s="187">
        <v>75</v>
      </c>
      <c r="M76" s="178"/>
      <c r="N76" s="185">
        <v>8.4309961716241997</v>
      </c>
      <c r="O76" s="185">
        <v>4.3982126944158564</v>
      </c>
      <c r="P76" s="178">
        <v>8.8000000000000007</v>
      </c>
      <c r="Q76" s="185">
        <v>4.9777274046364317</v>
      </c>
      <c r="R76" s="184">
        <v>5.5433694487085292</v>
      </c>
      <c r="S76" s="179">
        <v>0</v>
      </c>
      <c r="T76" s="191">
        <v>5.1766544683581204</v>
      </c>
      <c r="U76" s="192">
        <v>5.0810921978660257</v>
      </c>
      <c r="V76" s="194">
        <v>4.6631006997270488</v>
      </c>
      <c r="W76" s="180">
        <v>1.6144539359326624</v>
      </c>
      <c r="X76" s="180">
        <v>1.34294564664178</v>
      </c>
      <c r="Y76" s="180">
        <v>5.4994146088445399</v>
      </c>
      <c r="Z76" s="180">
        <v>1.5237262656217101</v>
      </c>
      <c r="AA76" s="184">
        <v>3.3623437498727307</v>
      </c>
      <c r="AB76" s="184">
        <v>14.452573448931304</v>
      </c>
      <c r="AC76" s="184">
        <v>20.028189365507121</v>
      </c>
      <c r="AD76" s="180">
        <v>7.7</v>
      </c>
      <c r="AE76" s="180">
        <v>3.4</v>
      </c>
      <c r="AF76" s="180">
        <v>3.6333333333333302</v>
      </c>
      <c r="AG76" s="180">
        <v>1.4750083942960299</v>
      </c>
      <c r="AH76" s="190">
        <v>6.8417743688215626</v>
      </c>
    </row>
    <row r="77" spans="12:34" x14ac:dyDescent="0.2">
      <c r="L77" s="187">
        <v>76</v>
      </c>
      <c r="M77" s="178"/>
      <c r="N77" s="185">
        <v>8.7867072730318316</v>
      </c>
      <c r="O77" s="185">
        <v>4.5789226532421505</v>
      </c>
      <c r="P77" s="178">
        <v>9.1</v>
      </c>
      <c r="Q77" s="185">
        <v>5.160671389755457</v>
      </c>
      <c r="R77" s="184">
        <v>5.7665460436534426</v>
      </c>
      <c r="S77" s="179">
        <v>0</v>
      </c>
      <c r="T77" s="191">
        <v>5.3965620415435636</v>
      </c>
      <c r="U77" s="192">
        <v>5.2947590727518925</v>
      </c>
      <c r="V77" s="194">
        <v>4.8616405957537401</v>
      </c>
      <c r="W77" s="180">
        <v>1.6970227103518301</v>
      </c>
      <c r="X77" s="180">
        <v>1.40077773119092</v>
      </c>
      <c r="Y77" s="180">
        <v>5.6710066711705922</v>
      </c>
      <c r="Z77" s="180">
        <v>1.5854892286415501</v>
      </c>
      <c r="AA77" s="184">
        <v>3.498638719867575</v>
      </c>
      <c r="AB77" s="184">
        <v>15.075513189859832</v>
      </c>
      <c r="AC77" s="184">
        <v>20.909500617251592</v>
      </c>
      <c r="AD77" s="180">
        <v>8</v>
      </c>
      <c r="AE77" s="180">
        <v>3.5</v>
      </c>
      <c r="AF77" s="180">
        <v>3.7833333333333301</v>
      </c>
      <c r="AG77" s="180">
        <v>1.6144539359326624</v>
      </c>
      <c r="AH77" s="190">
        <v>7.126672777930918</v>
      </c>
    </row>
    <row r="78" spans="12:34" x14ac:dyDescent="0.2">
      <c r="L78" s="187">
        <v>77</v>
      </c>
      <c r="M78" s="178"/>
      <c r="N78" s="185">
        <v>9.1524805124732911</v>
      </c>
      <c r="O78" s="185">
        <v>4.7645489319731729</v>
      </c>
      <c r="P78" s="178">
        <v>9.5</v>
      </c>
      <c r="Q78" s="185">
        <v>5.3478152209914107</v>
      </c>
      <c r="R78" s="184">
        <v>5.9956133793625801</v>
      </c>
      <c r="S78" s="179">
        <v>0</v>
      </c>
      <c r="T78" s="191">
        <v>5.6227526796337415</v>
      </c>
      <c r="U78" s="192">
        <v>5.5144408099444195</v>
      </c>
      <c r="V78" s="194">
        <v>5.06375785195738</v>
      </c>
      <c r="W78" s="180">
        <v>1.7938106765753701</v>
      </c>
      <c r="X78" s="180">
        <v>1.45860981574005</v>
      </c>
      <c r="Y78" s="180">
        <v>5.8425987334966498</v>
      </c>
      <c r="Z78" s="180">
        <v>1.64725219166139</v>
      </c>
      <c r="AA78" s="184">
        <v>3.6385680098622819</v>
      </c>
      <c r="AB78" s="184">
        <v>15.716630768915971</v>
      </c>
      <c r="AC78" s="184">
        <v>21.817307618658496</v>
      </c>
      <c r="AD78" s="180">
        <v>8.4</v>
      </c>
      <c r="AE78" s="180">
        <v>3.6</v>
      </c>
      <c r="AF78" s="180">
        <v>3.93333333333333</v>
      </c>
      <c r="AG78" s="180">
        <v>1.6970227103518301</v>
      </c>
      <c r="AH78" s="190">
        <v>7.4194766776246679</v>
      </c>
    </row>
    <row r="79" spans="12:34" x14ac:dyDescent="0.2">
      <c r="L79" s="187">
        <v>78</v>
      </c>
      <c r="M79" s="178"/>
      <c r="N79" s="185">
        <v>9.5284642901945489</v>
      </c>
      <c r="O79" s="185">
        <v>4.9551588241184916</v>
      </c>
      <c r="P79" s="178">
        <v>9.8000000000000007</v>
      </c>
      <c r="Q79" s="185">
        <v>5.5391988908981</v>
      </c>
      <c r="R79" s="184">
        <v>6.2306474054812373</v>
      </c>
      <c r="S79" s="179">
        <v>0</v>
      </c>
      <c r="T79" s="191">
        <v>5.8553207970756196</v>
      </c>
      <c r="U79" s="192">
        <v>5.7402253126119973</v>
      </c>
      <c r="V79" s="194">
        <v>5.26587510816102</v>
      </c>
      <c r="W79" s="180">
        <v>1.8905986427989101</v>
      </c>
      <c r="X79" s="180">
        <v>1.51644190028919</v>
      </c>
      <c r="Y79" s="180">
        <v>6.0141907958227003</v>
      </c>
      <c r="Z79" s="180">
        <v>1.70901515468123</v>
      </c>
      <c r="AA79" s="184">
        <v>3.7821794398568458</v>
      </c>
      <c r="AB79" s="184">
        <v>16.376210200421568</v>
      </c>
      <c r="AC79" s="184">
        <v>22.752047288816591</v>
      </c>
      <c r="AD79" s="180">
        <v>8.6999999999999993</v>
      </c>
      <c r="AE79" s="180"/>
      <c r="AF79" s="180">
        <v>4</v>
      </c>
      <c r="AG79" s="180">
        <v>1.7938106765753701</v>
      </c>
      <c r="AH79" s="190">
        <v>7.7202984840758528</v>
      </c>
    </row>
    <row r="80" spans="12:34" x14ac:dyDescent="0.2">
      <c r="L80" s="187">
        <v>79</v>
      </c>
      <c r="M80" s="178"/>
      <c r="N80" s="185">
        <v>9.9148072379066825</v>
      </c>
      <c r="O80" s="185">
        <v>5.150819658156256</v>
      </c>
      <c r="P80" s="178">
        <v>10.199999999999999</v>
      </c>
      <c r="Q80" s="185">
        <v>5.7348622494438164</v>
      </c>
      <c r="R80" s="184">
        <v>6.4717240519288701</v>
      </c>
      <c r="S80" s="179">
        <v>0</v>
      </c>
      <c r="T80" s="191">
        <v>6.0943609813574859</v>
      </c>
      <c r="U80" s="192">
        <v>5.9722006094729956</v>
      </c>
      <c r="V80" s="194">
        <v>5.46799236436466</v>
      </c>
      <c r="W80" s="180">
        <v>1.9294636520940949</v>
      </c>
      <c r="X80" s="180">
        <v>1.57427398483832</v>
      </c>
      <c r="Y80" s="180">
        <v>6.18578285814875</v>
      </c>
      <c r="Z80" s="180">
        <v>1.77077811770107</v>
      </c>
      <c r="AA80" s="184">
        <v>3.9295208298512625</v>
      </c>
      <c r="AB80" s="184">
        <v>17.05453618562154</v>
      </c>
      <c r="AC80" s="184">
        <v>23.714157974584857</v>
      </c>
      <c r="AD80" s="180">
        <v>9</v>
      </c>
      <c r="AE80" s="180"/>
      <c r="AF80" s="180">
        <v>4.2333333333333298</v>
      </c>
      <c r="AG80" s="180">
        <v>1.8905986427989101</v>
      </c>
      <c r="AH80" s="190">
        <v>8.0292507305485721</v>
      </c>
    </row>
    <row r="81" spans="12:34" x14ac:dyDescent="0.2">
      <c r="L81" s="187">
        <v>80</v>
      </c>
      <c r="M81" s="178"/>
      <c r="N81" s="185">
        <v>10.311658216172393</v>
      </c>
      <c r="O81" s="185">
        <v>5.3515987971027945</v>
      </c>
      <c r="P81" s="178">
        <v>10.6</v>
      </c>
      <c r="Q81" s="185">
        <v>5.934845006338362</v>
      </c>
      <c r="R81" s="184">
        <v>6.71891922915718</v>
      </c>
      <c r="S81" s="179">
        <v>0</v>
      </c>
      <c r="T81" s="191">
        <v>6.3399679911012372</v>
      </c>
      <c r="U81" s="192">
        <v>6.2104548533618109</v>
      </c>
      <c r="V81" s="195">
        <v>5.766784467619412</v>
      </c>
      <c r="W81" s="178">
        <v>2.0141958196632874</v>
      </c>
      <c r="X81" s="180">
        <v>1.689804664567859</v>
      </c>
      <c r="Y81" s="180">
        <v>6.3573749204747996</v>
      </c>
      <c r="Z81" s="180">
        <v>1.8325410807208999</v>
      </c>
      <c r="AA81" s="184">
        <v>4.0806399998455412</v>
      </c>
      <c r="AB81" s="184">
        <v>17.751894105505954</v>
      </c>
      <c r="AC81" s="184">
        <v>24.704079436862614</v>
      </c>
      <c r="AD81" s="178">
        <v>9.4</v>
      </c>
      <c r="AE81" s="178"/>
      <c r="AF81" s="178">
        <v>4.3833333333333302</v>
      </c>
      <c r="AG81" s="180">
        <v>1.9294636520940949</v>
      </c>
      <c r="AH81" s="190">
        <v>8.3464460660162239</v>
      </c>
    </row>
    <row r="82" spans="12:34" x14ac:dyDescent="0.2">
      <c r="L82" s="187">
        <v>81</v>
      </c>
      <c r="M82" s="178"/>
      <c r="N82" s="185">
        <v>10.719166311854663</v>
      </c>
      <c r="O82" s="185">
        <v>5.5575636380926579</v>
      </c>
      <c r="P82" s="178">
        <v>11</v>
      </c>
      <c r="Q82" s="185">
        <v>6.1391867332929273</v>
      </c>
      <c r="R82" s="184">
        <v>6.9723088284014514</v>
      </c>
      <c r="S82" s="179">
        <v>0</v>
      </c>
      <c r="T82" s="191">
        <v>6.5922367541997886</v>
      </c>
      <c r="U82" s="192">
        <v>6.4550763198293746</v>
      </c>
      <c r="V82" s="195">
        <v>6.0066098596123432</v>
      </c>
      <c r="W82" s="178">
        <v>2.1018921401114521</v>
      </c>
      <c r="X82" s="180">
        <v>1.7668696141771201</v>
      </c>
      <c r="Y82" s="180">
        <v>6.5743020324919392</v>
      </c>
      <c r="Z82" s="180">
        <v>1.8943040437407399</v>
      </c>
      <c r="AA82" s="184">
        <v>4.235584769839682</v>
      </c>
      <c r="AB82" s="184">
        <v>18.468570013797294</v>
      </c>
      <c r="AC82" s="184">
        <v>25.722252837164035</v>
      </c>
      <c r="AD82" s="178">
        <v>9.8000000000000007</v>
      </c>
      <c r="AE82" s="178"/>
      <c r="AF82" s="178">
        <v>4.5999999999999996</v>
      </c>
      <c r="AG82" s="178">
        <v>2.0141958196632874</v>
      </c>
      <c r="AH82" s="190">
        <v>8.6719972538134584</v>
      </c>
    </row>
    <row r="83" spans="12:34" x14ac:dyDescent="0.2">
      <c r="L83" s="187">
        <v>82</v>
      </c>
      <c r="M83" s="178"/>
      <c r="N83" s="185">
        <v>11.137480835624961</v>
      </c>
      <c r="O83" s="185">
        <v>5.768781611969156</v>
      </c>
      <c r="P83" s="178">
        <v>11.4</v>
      </c>
      <c r="Q83" s="185">
        <v>6.3479268662159818</v>
      </c>
      <c r="R83" s="184">
        <v>7.231968721925476</v>
      </c>
      <c r="S83" s="179">
        <v>0</v>
      </c>
      <c r="T83" s="191">
        <v>6.8512623659976191</v>
      </c>
      <c r="U83" s="192">
        <v>6.7061534057765861</v>
      </c>
      <c r="V83" s="195">
        <v>6.2532817743392144</v>
      </c>
      <c r="W83" s="178">
        <v>2.1922599772449654</v>
      </c>
      <c r="X83" s="180">
        <v>1.85355099631646</v>
      </c>
      <c r="Y83" s="180">
        <v>6.7307824115876302</v>
      </c>
      <c r="Z83" s="196">
        <v>1.9922865639312057</v>
      </c>
      <c r="AA83" s="184">
        <v>4.3944029598336769</v>
      </c>
      <c r="AB83" s="184">
        <v>19.20485063009637</v>
      </c>
      <c r="AC83" s="184">
        <v>26.769120724486072</v>
      </c>
      <c r="AD83" s="178">
        <v>10.1</v>
      </c>
      <c r="AE83" s="178"/>
      <c r="AF83" s="178">
        <v>4.7</v>
      </c>
      <c r="AG83" s="178">
        <v>2.1018921401114521</v>
      </c>
      <c r="AH83" s="190">
        <v>9.0060171703203604</v>
      </c>
    </row>
    <row r="84" spans="12:34" x14ac:dyDescent="0.2">
      <c r="L84" s="187">
        <v>83</v>
      </c>
      <c r="M84" s="178"/>
      <c r="N84" s="185">
        <v>11.566751319530145</v>
      </c>
      <c r="O84" s="185">
        <v>5.9853201828845517</v>
      </c>
      <c r="P84" s="178">
        <v>11.8</v>
      </c>
      <c r="Q84" s="185">
        <v>6.5611047073474777</v>
      </c>
      <c r="R84" s="184">
        <v>7.497974763260542</v>
      </c>
      <c r="S84" s="179">
        <v>0</v>
      </c>
      <c r="T84" s="191">
        <v>7.1171400875133193</v>
      </c>
      <c r="U84" s="192">
        <v>6.9637746281198707</v>
      </c>
      <c r="V84" s="195">
        <v>6.5069085894440271</v>
      </c>
      <c r="W84" s="178">
        <v>2.2853466426088302</v>
      </c>
      <c r="X84" s="180">
        <v>1.9222952159122983</v>
      </c>
      <c r="Y84" s="180">
        <v>6.9570069584493517</v>
      </c>
      <c r="Z84" s="196">
        <v>2.0705803549735644</v>
      </c>
      <c r="AA84" s="184">
        <v>4.557142389827515</v>
      </c>
      <c r="AB84" s="184">
        <v>19.961023333182638</v>
      </c>
      <c r="AC84" s="184">
        <v>27.845127022461092</v>
      </c>
      <c r="AD84" s="178">
        <v>10.5</v>
      </c>
      <c r="AE84" s="178"/>
      <c r="AF84" s="178">
        <v>4.9000000000000004</v>
      </c>
      <c r="AG84" s="178">
        <v>2.1922599772449654</v>
      </c>
      <c r="AH84" s="190">
        <v>9.3486188036781144</v>
      </c>
    </row>
    <row r="85" spans="12:34" x14ac:dyDescent="0.2">
      <c r="L85" s="187">
        <v>84</v>
      </c>
      <c r="M85" s="178"/>
      <c r="N85" s="185">
        <v>12.00712751461441</v>
      </c>
      <c r="O85" s="185">
        <v>6.2072468479101568</v>
      </c>
      <c r="P85" s="178">
        <v>12.2</v>
      </c>
      <c r="Q85" s="185">
        <v>6.7787594273340073</v>
      </c>
      <c r="R85" s="184">
        <v>7.7704027874383703</v>
      </c>
      <c r="S85" s="179">
        <v>0</v>
      </c>
      <c r="T85" s="191">
        <v>7.3899653437022597</v>
      </c>
      <c r="U85" s="192">
        <v>7.2280286224873693</v>
      </c>
      <c r="V85" s="195">
        <v>6.7675990532878822</v>
      </c>
      <c r="W85" s="178">
        <v>2.3811996969112199</v>
      </c>
      <c r="X85" s="178">
        <v>2.010081338730191</v>
      </c>
      <c r="Y85" s="180">
        <v>7.152990740764352</v>
      </c>
      <c r="Z85" s="196">
        <v>2.1509577761702712</v>
      </c>
      <c r="AA85" s="184">
        <v>4.7238508798211969</v>
      </c>
      <c r="AB85" s="184">
        <v>20.737376154462382</v>
      </c>
      <c r="AC85" s="184">
        <v>28.950717016783894</v>
      </c>
      <c r="AD85" s="178">
        <v>10.9</v>
      </c>
      <c r="AE85" s="178"/>
      <c r="AF85" s="178">
        <v>5.0999999999999996</v>
      </c>
      <c r="AG85" s="178">
        <v>2.2853466426088302</v>
      </c>
      <c r="AH85" s="190">
        <v>9.6999152525343355</v>
      </c>
    </row>
    <row r="86" spans="12:34" x14ac:dyDescent="0.2">
      <c r="L86" s="187">
        <v>85</v>
      </c>
      <c r="M86" s="178"/>
      <c r="N86" s="185">
        <v>12.45875938859569</v>
      </c>
      <c r="O86" s="185">
        <v>6.434629136655273</v>
      </c>
      <c r="P86" s="178">
        <v>12.7</v>
      </c>
      <c r="Q86" s="185">
        <v>7.0009300672471042</v>
      </c>
      <c r="R86" s="184">
        <v>8.0493286112185043</v>
      </c>
      <c r="S86" s="179">
        <v>0</v>
      </c>
      <c r="T86" s="191">
        <v>7.6698337217584331</v>
      </c>
      <c r="U86" s="192">
        <v>7.4990041419449192</v>
      </c>
      <c r="V86" s="195">
        <v>7.0354622817274111</v>
      </c>
      <c r="W86" s="178">
        <v>2.4798669483098283</v>
      </c>
      <c r="X86" s="178">
        <v>2.0950388998126379</v>
      </c>
      <c r="Y86" s="180">
        <v>7.3520779149341084</v>
      </c>
      <c r="Z86" s="196">
        <v>2.2334484821023568</v>
      </c>
      <c r="AA86" s="184">
        <v>4.8945762498147412</v>
      </c>
      <c r="AB86" s="184">
        <v>21.534197771560642</v>
      </c>
      <c r="AC86" s="184">
        <v>30.086337342903295</v>
      </c>
      <c r="AD86" s="178">
        <v>11.3</v>
      </c>
      <c r="AE86" s="178"/>
      <c r="AF86" s="178">
        <v>5.3</v>
      </c>
      <c r="AG86" s="178">
        <v>2.3811996969112199</v>
      </c>
      <c r="AH86" s="190">
        <v>10.060019724817945</v>
      </c>
    </row>
    <row r="87" spans="12:34" x14ac:dyDescent="0.2">
      <c r="L87" s="187">
        <v>86</v>
      </c>
      <c r="M87" s="178"/>
      <c r="N87" s="185">
        <v>12.92179712359369</v>
      </c>
      <c r="O87" s="185">
        <v>6.6675346108953359</v>
      </c>
      <c r="P87" s="178">
        <v>13.1</v>
      </c>
      <c r="Q87" s="185">
        <v>7.2276555405469738</v>
      </c>
      <c r="R87" s="184">
        <v>8.3348280333101226</v>
      </c>
      <c r="S87" s="179">
        <v>0</v>
      </c>
      <c r="T87" s="191">
        <v>7.9568409694536708</v>
      </c>
      <c r="U87" s="192">
        <v>7.7767900557505918</v>
      </c>
      <c r="V87" s="195">
        <v>7.3106077549592117</v>
      </c>
      <c r="W87" s="178">
        <v>2.5813964507303724</v>
      </c>
      <c r="X87" s="178">
        <v>2.1825302485495905</v>
      </c>
      <c r="Y87" s="180">
        <v>7.5490961612007004</v>
      </c>
      <c r="Z87" s="196">
        <v>2.3180821909671159</v>
      </c>
      <c r="AA87" s="184">
        <v>5.0693663198081165</v>
      </c>
      <c r="AB87" s="184">
        <v>22.351777502051387</v>
      </c>
      <c r="AC87" s="184">
        <v>31.2524359739711</v>
      </c>
      <c r="AD87" s="178">
        <v>11.7</v>
      </c>
      <c r="AE87" s="178"/>
      <c r="AF87" s="178">
        <v>5.5</v>
      </c>
      <c r="AG87" s="178">
        <v>2.4798669483098283</v>
      </c>
      <c r="AH87" s="190">
        <v>10.429045536541521</v>
      </c>
    </row>
    <row r="88" spans="12:34" x14ac:dyDescent="0.2">
      <c r="L88" s="187">
        <v>87</v>
      </c>
      <c r="M88" s="178"/>
      <c r="N88" s="185">
        <v>13.396391113908818</v>
      </c>
      <c r="O88" s="185">
        <v>6.9060308642084944</v>
      </c>
      <c r="P88" s="178">
        <v>13.6</v>
      </c>
      <c r="Q88" s="185">
        <v>7.4589746349938011</v>
      </c>
      <c r="R88" s="178"/>
      <c r="S88" s="179">
        <v>0</v>
      </c>
      <c r="T88" s="191">
        <v>8.2510829935135028</v>
      </c>
      <c r="U88" s="192">
        <v>8.0614753481372308</v>
      </c>
      <c r="V88" s="195">
        <v>7.5931453144284777</v>
      </c>
      <c r="W88" s="178">
        <v>2.685836502216246</v>
      </c>
      <c r="X88" s="178">
        <v>2.2726001692637405</v>
      </c>
      <c r="Y88" s="180">
        <v>7.7466316394430699</v>
      </c>
      <c r="Z88" s="196">
        <v>2.4048886839637271</v>
      </c>
      <c r="AA88" s="184">
        <v>5.2482689098013511</v>
      </c>
      <c r="AB88" s="184">
        <v>23.190405297322023</v>
      </c>
      <c r="AC88" s="184">
        <v>32.449462209040121</v>
      </c>
      <c r="AD88" s="178">
        <v>12.1</v>
      </c>
      <c r="AE88" s="178"/>
      <c r="AF88" s="178">
        <v>5.7</v>
      </c>
      <c r="AG88" s="178">
        <v>2.5813964507303724</v>
      </c>
      <c r="AH88" s="190">
        <v>10.80710611063126</v>
      </c>
    </row>
    <row r="89" spans="12:34" x14ac:dyDescent="0.2">
      <c r="L89" s="187">
        <v>88</v>
      </c>
      <c r="M89" s="178"/>
      <c r="N89" s="185">
        <v>13.882691963848867</v>
      </c>
      <c r="O89" s="185">
        <v>7.1501855216203767</v>
      </c>
      <c r="P89" s="178">
        <v>14</v>
      </c>
      <c r="Q89" s="185">
        <v>7.6949260145085585</v>
      </c>
      <c r="R89" s="178"/>
      <c r="S89" s="179">
        <v>0</v>
      </c>
      <c r="T89" s="191">
        <v>8.5526558580278547</v>
      </c>
      <c r="U89" s="192">
        <v>8.3531491171214203</v>
      </c>
      <c r="V89" s="195">
        <v>7.8831851597991545</v>
      </c>
      <c r="W89" s="178">
        <v>2.7932356433082974</v>
      </c>
      <c r="X89" s="178">
        <v>2.3652937063698727</v>
      </c>
      <c r="Y89" s="180">
        <v>7.94416711768545</v>
      </c>
      <c r="Z89" s="196">
        <v>2.4938978046917817</v>
      </c>
      <c r="AA89" s="184">
        <v>5.4313318397944279</v>
      </c>
      <c r="AB89" s="184">
        <v>24.050371736567062</v>
      </c>
      <c r="AC89" s="184">
        <v>33.677866661500431</v>
      </c>
      <c r="AD89" s="178">
        <v>12.6</v>
      </c>
      <c r="AE89" s="178"/>
      <c r="AF89" s="178">
        <v>5.9</v>
      </c>
      <c r="AG89" s="178">
        <v>2.685836502216246</v>
      </c>
      <c r="AH89" s="190">
        <v>11.194314975782577</v>
      </c>
    </row>
    <row r="90" spans="12:34" x14ac:dyDescent="0.2">
      <c r="L90" s="187">
        <v>89</v>
      </c>
      <c r="M90" s="178"/>
      <c r="N90" s="185">
        <v>14.380850485603561</v>
      </c>
      <c r="O90" s="185">
        <v>7.4000662392571508</v>
      </c>
      <c r="P90" s="178">
        <v>14.5</v>
      </c>
      <c r="Q90" s="185">
        <v>7.9355482209850754</v>
      </c>
      <c r="R90" s="178"/>
      <c r="S90" s="179">
        <v>0</v>
      </c>
      <c r="T90" s="191">
        <v>8.8616557828959266</v>
      </c>
      <c r="U90" s="192">
        <v>8.651900573338537</v>
      </c>
      <c r="V90" s="195">
        <v>8.1808378459846232</v>
      </c>
      <c r="W90" s="178">
        <v>2.9036426554539583</v>
      </c>
      <c r="X90" s="178">
        <v>2.4606561628697778</v>
      </c>
      <c r="Y90" s="180">
        <v>8.1796944172926214</v>
      </c>
      <c r="Z90" s="196">
        <v>2.5851394585625718</v>
      </c>
      <c r="AA90" s="184">
        <v>5.6186029297873308</v>
      </c>
      <c r="AB90" s="184">
        <v>24.931968020907359</v>
      </c>
      <c r="AC90" s="184">
        <v>34.938101247750588</v>
      </c>
      <c r="AD90" s="178">
        <v>13</v>
      </c>
      <c r="AE90" s="178"/>
      <c r="AF90" s="178">
        <v>6.1</v>
      </c>
      <c r="AG90" s="178">
        <v>2.7932356433082974</v>
      </c>
      <c r="AH90" s="190">
        <v>11.590785765341307</v>
      </c>
    </row>
    <row r="91" spans="12:34" x14ac:dyDescent="0.2">
      <c r="L91" s="187">
        <v>90</v>
      </c>
      <c r="M91" s="178"/>
      <c r="N91" s="185">
        <v>14.891017697163841</v>
      </c>
      <c r="O91" s="185">
        <v>7.6557407040059662</v>
      </c>
      <c r="P91" s="178">
        <v>15</v>
      </c>
      <c r="Q91" s="185">
        <v>8.180879676055584</v>
      </c>
      <c r="R91" s="178"/>
      <c r="S91" s="179">
        <v>0</v>
      </c>
      <c r="T91" s="191">
        <v>9.1781791423040548</v>
      </c>
      <c r="U91" s="192">
        <v>8.9578190389029615</v>
      </c>
      <c r="V91" s="195">
        <v>8.4862142802360534</v>
      </c>
      <c r="W91" s="178">
        <v>3.0171065594447728</v>
      </c>
      <c r="X91" s="178">
        <v>2.5587330988727768</v>
      </c>
      <c r="Y91" s="180">
        <v>8.4</v>
      </c>
      <c r="Z91" s="196">
        <v>2.6786436122223889</v>
      </c>
      <c r="AA91" s="184">
        <v>5.8101299997800835</v>
      </c>
      <c r="AB91" s="184">
        <v>25.835485967630948</v>
      </c>
      <c r="AC91" s="184">
        <v>36.230619176093086</v>
      </c>
      <c r="AD91" s="178">
        <v>13.5</v>
      </c>
      <c r="AE91" s="178"/>
      <c r="AF91" s="178">
        <v>6.3</v>
      </c>
      <c r="AG91" s="178">
        <v>2.9036426554539583</v>
      </c>
      <c r="AH91" s="190">
        <v>11.996632216209347</v>
      </c>
    </row>
    <row r="92" spans="12:34" x14ac:dyDescent="0.2">
      <c r="L92" s="187">
        <v>91</v>
      </c>
      <c r="M92" s="178"/>
      <c r="N92" s="178"/>
      <c r="O92" s="185">
        <v>7.917276633183163</v>
      </c>
      <c r="P92" s="178">
        <v>15.5</v>
      </c>
      <c r="Q92" s="185">
        <v>8.4309586828109726</v>
      </c>
      <c r="R92" s="178"/>
      <c r="S92" s="179">
        <v>0</v>
      </c>
      <c r="T92" s="191">
        <v>9.502322463235048</v>
      </c>
      <c r="U92" s="192">
        <v>9.2709939462921902</v>
      </c>
      <c r="V92" s="195">
        <v>8.799425719287326</v>
      </c>
      <c r="W92" s="178">
        <v>3.1336766138816112</v>
      </c>
      <c r="X92" s="178">
        <v>2.6595703301413813</v>
      </c>
      <c r="Y92" s="180">
        <v>8.6</v>
      </c>
      <c r="Z92" s="196">
        <v>2.7744402929877947</v>
      </c>
      <c r="AA92" s="184">
        <v>6.0059608697726663</v>
      </c>
      <c r="AB92" s="184">
        <v>26.761218004551026</v>
      </c>
      <c r="AC92" s="184">
        <v>37.55587493584882</v>
      </c>
      <c r="AD92" s="178">
        <v>13.9</v>
      </c>
      <c r="AE92" s="178"/>
      <c r="AF92" s="178">
        <v>6.6</v>
      </c>
      <c r="AG92" s="178">
        <v>3.0171065594447728</v>
      </c>
      <c r="AH92" s="190">
        <v>12.411968167773551</v>
      </c>
    </row>
    <row r="93" spans="12:34" x14ac:dyDescent="0.2">
      <c r="L93" s="187">
        <v>92</v>
      </c>
      <c r="M93" s="178"/>
      <c r="N93" s="178"/>
      <c r="O93" s="185">
        <v>8.1847417742095416</v>
      </c>
      <c r="P93" s="178">
        <v>16</v>
      </c>
      <c r="Q93" s="185">
        <v>8.6858234274777608</v>
      </c>
      <c r="R93" s="178"/>
      <c r="S93" s="179">
        <v>0</v>
      </c>
      <c r="T93" s="191">
        <v>9.8341824240086932</v>
      </c>
      <c r="U93" s="192">
        <v>9.5915148372547154</v>
      </c>
      <c r="V93" s="195">
        <v>9.1205837665548319</v>
      </c>
      <c r="W93" s="178">
        <v>3.253402313666689</v>
      </c>
      <c r="X93" s="178">
        <v>2.7632139266612352</v>
      </c>
      <c r="Y93" s="180">
        <v>8.8000000000000007</v>
      </c>
      <c r="Z93" s="196">
        <v>2.8725595882922201</v>
      </c>
      <c r="AA93" s="184">
        <v>6.2061433597650977</v>
      </c>
      <c r="AB93" s="184">
        <v>27.709457164477993</v>
      </c>
      <c r="AC93" s="184">
        <v>38.914324286683609</v>
      </c>
      <c r="AD93" s="178">
        <v>14.4</v>
      </c>
      <c r="AE93" s="178"/>
      <c r="AF93" s="178">
        <v>6.8</v>
      </c>
      <c r="AG93" s="178">
        <v>3.1336766138816112</v>
      </c>
      <c r="AH93" s="190">
        <v>12.83690756085794</v>
      </c>
    </row>
    <row r="94" spans="12:34" x14ac:dyDescent="0.2">
      <c r="L94" s="187">
        <v>93</v>
      </c>
      <c r="M94" s="178"/>
      <c r="N94" s="178"/>
      <c r="O94" s="185">
        <v>8.458203904292672</v>
      </c>
      <c r="P94" s="178">
        <v>16.5</v>
      </c>
      <c r="Q94" s="185">
        <v>8.945511981053091</v>
      </c>
      <c r="R94" s="178"/>
      <c r="S94" s="179">
        <v>0</v>
      </c>
      <c r="T94" s="191">
        <v>10.173855852851881</v>
      </c>
      <c r="U94" s="192">
        <v>9.9194713617404062</v>
      </c>
      <c r="V94" s="195">
        <v>9.449800369389644</v>
      </c>
      <c r="W94" s="178">
        <v>3.3763333885215503</v>
      </c>
      <c r="X94" s="178">
        <v>2.8697102112347523</v>
      </c>
      <c r="Y94" s="180">
        <v>9.1</v>
      </c>
      <c r="Z94" s="196">
        <v>2.9730316451436436</v>
      </c>
      <c r="AA94" s="184">
        <v>6.4107252897573579</v>
      </c>
      <c r="AB94" s="184">
        <v>28.680497079801537</v>
      </c>
      <c r="AC94" s="184">
        <v>40.306424248139045</v>
      </c>
      <c r="AD94" s="178">
        <v>14.9</v>
      </c>
      <c r="AE94" s="178"/>
      <c r="AF94" s="178">
        <v>7</v>
      </c>
      <c r="AG94" s="178">
        <v>3.253402313666689</v>
      </c>
      <c r="AH94" s="190">
        <v>13.2715644366977</v>
      </c>
    </row>
    <row r="95" spans="12:34" x14ac:dyDescent="0.2">
      <c r="L95" s="187">
        <v>94</v>
      </c>
      <c r="M95" s="178"/>
      <c r="N95" s="178"/>
      <c r="O95" s="185">
        <v>8.7377308301161332</v>
      </c>
      <c r="P95" s="178">
        <v>17</v>
      </c>
      <c r="Q95" s="185">
        <v>9.2100623008995246</v>
      </c>
      <c r="R95" s="178"/>
      <c r="S95" s="179">
        <v>0</v>
      </c>
      <c r="T95" s="191">
        <v>10.521439726497775</v>
      </c>
      <c r="U95" s="192">
        <v>10.254953276852907</v>
      </c>
      <c r="V95" s="195">
        <v>9.787187816382076</v>
      </c>
      <c r="W95" s="178">
        <v>3.5025198015306551</v>
      </c>
      <c r="X95" s="178">
        <v>2.9791057580978326</v>
      </c>
      <c r="Y95" s="180">
        <v>9.3000000000000007</v>
      </c>
      <c r="Z95" s="196">
        <v>3.0758866695931273</v>
      </c>
      <c r="AA95" s="184">
        <v>6.6197544797494441</v>
      </c>
      <c r="AB95" s="184">
        <v>29.674631977180535</v>
      </c>
      <c r="AC95" s="184">
        <v>41.732633089364732</v>
      </c>
      <c r="AD95" s="178">
        <v>15.4</v>
      </c>
      <c r="AE95" s="178"/>
      <c r="AF95" s="178">
        <v>7.3</v>
      </c>
      <c r="AG95" s="178">
        <v>3.3763333885215503</v>
      </c>
      <c r="AH95" s="190">
        <v>13.716052935934744</v>
      </c>
    </row>
    <row r="96" spans="12:34" x14ac:dyDescent="0.2">
      <c r="L96" s="187">
        <v>95</v>
      </c>
      <c r="M96" s="178"/>
      <c r="N96" s="178"/>
      <c r="O96" s="185">
        <v>9.0233903875348584</v>
      </c>
      <c r="P96" s="178">
        <v>17.600000000000001</v>
      </c>
      <c r="Q96" s="185">
        <v>9.4795122323006478</v>
      </c>
      <c r="R96" s="178"/>
      <c r="S96" s="179">
        <v>0</v>
      </c>
      <c r="T96" s="191">
        <v>10.877031168813003</v>
      </c>
      <c r="U96" s="192">
        <v>10.598050445823528</v>
      </c>
      <c r="V96" s="195">
        <v>10.132858734715137</v>
      </c>
      <c r="W96" s="178">
        <v>3.6320117477092504</v>
      </c>
      <c r="X96" s="178">
        <v>3.0914473915588312</v>
      </c>
      <c r="Y96" s="180">
        <v>9.5</v>
      </c>
      <c r="Z96" s="196">
        <v>3.1811549262135705</v>
      </c>
      <c r="AA96" s="184">
        <v>6.8332787497413499</v>
      </c>
      <c r="AB96" s="184">
        <v>30.692156672335166</v>
      </c>
      <c r="AC96" s="184">
        <v>43.193410319040794</v>
      </c>
      <c r="AD96" s="178">
        <v>15.9</v>
      </c>
      <c r="AE96" s="178"/>
      <c r="AF96" s="178">
        <v>7.5</v>
      </c>
      <c r="AG96" s="178">
        <v>3.5025198015306551</v>
      </c>
      <c r="AH96" s="190">
        <v>14.17048729763412</v>
      </c>
    </row>
    <row r="97" spans="3:35" x14ac:dyDescent="0.2">
      <c r="L97" s="187">
        <v>96</v>
      </c>
      <c r="M97" s="178"/>
      <c r="N97" s="178"/>
      <c r="O97" s="185">
        <v>9.3152504412774135</v>
      </c>
      <c r="P97" s="178">
        <v>18.100000000000001</v>
      </c>
      <c r="Q97" s="185">
        <v>9.7538995099792309</v>
      </c>
      <c r="R97" s="178"/>
      <c r="S97" s="179">
        <v>0</v>
      </c>
      <c r="T97" s="191">
        <v>11.240727449451832</v>
      </c>
      <c r="U97" s="192">
        <v>10.948852837005457</v>
      </c>
      <c r="V97" s="195">
        <v>10.486926087567349</v>
      </c>
      <c r="W97" s="178">
        <v>3.7648596525954932</v>
      </c>
      <c r="X97" s="178">
        <v>3.2067821846595232</v>
      </c>
      <c r="Y97" s="180">
        <v>9.8000000000000007</v>
      </c>
      <c r="Z97" s="196">
        <v>3.2888667375887453</v>
      </c>
      <c r="AA97" s="184">
        <v>7.0513459197331008</v>
      </c>
      <c r="AB97" s="184">
        <v>31.733366564941047</v>
      </c>
      <c r="AC97" s="184">
        <v>44.689216675491451</v>
      </c>
      <c r="AD97" s="178">
        <v>16.399999999999999</v>
      </c>
      <c r="AE97" s="178"/>
      <c r="AF97" s="178">
        <v>7.8</v>
      </c>
      <c r="AG97" s="178">
        <v>3.6320117477092504</v>
      </c>
      <c r="AH97" s="190">
        <v>14.634981858320215</v>
      </c>
    </row>
    <row r="98" spans="3:35" x14ac:dyDescent="0.2">
      <c r="L98" s="187">
        <v>97</v>
      </c>
      <c r="M98" s="178"/>
      <c r="N98" s="178"/>
      <c r="O98" s="185">
        <v>9.6133788846539758</v>
      </c>
      <c r="P98" s="178">
        <v>18.7</v>
      </c>
      <c r="Q98" s="185">
        <v>10.03326175957903</v>
      </c>
      <c r="R98" s="178"/>
      <c r="S98" s="179">
        <v>0</v>
      </c>
      <c r="T98" s="191">
        <v>11.612625982537081</v>
      </c>
      <c r="U98" s="192">
        <v>11.307450522888345</v>
      </c>
      <c r="V98" s="195">
        <v>10.849503171562274</v>
      </c>
      <c r="W98" s="178">
        <v>3.9011141708657986</v>
      </c>
      <c r="X98" s="178">
        <v>3.3251574578571614</v>
      </c>
      <c r="Y98" s="180">
        <v>10</v>
      </c>
      <c r="Z98" s="196">
        <v>3.3990524838120715</v>
      </c>
      <c r="AA98" s="184">
        <v>7.2740038097246762</v>
      </c>
      <c r="AB98" s="184">
        <v>32.798557633620376</v>
      </c>
      <c r="AC98" s="184">
        <v>46.220514116979089</v>
      </c>
      <c r="AD98" s="178">
        <v>16.899999999999999</v>
      </c>
      <c r="AE98" s="178"/>
      <c r="AF98" s="178">
        <v>8</v>
      </c>
      <c r="AG98" s="178">
        <v>3.7648596525954932</v>
      </c>
      <c r="AH98" s="190">
        <v>15.109651051032815</v>
      </c>
    </row>
    <row r="99" spans="3:35" x14ac:dyDescent="0.2">
      <c r="C99" s="197"/>
      <c r="D99" s="197"/>
      <c r="E99" s="218"/>
      <c r="F99" s="197"/>
      <c r="L99" s="187">
        <v>98</v>
      </c>
      <c r="M99" s="178"/>
      <c r="N99" s="178"/>
      <c r="O99" s="185">
        <v>9.9178436392705507</v>
      </c>
      <c r="P99" s="178">
        <v>19.2</v>
      </c>
      <c r="Q99" s="185">
        <v>10.317636499111536</v>
      </c>
      <c r="R99" s="178"/>
      <c r="S99" s="179">
        <v>0</v>
      </c>
      <c r="T99" s="191">
        <v>11.992824325366119</v>
      </c>
      <c r="U99" s="192">
        <v>11.673933679132</v>
      </c>
      <c r="V99" s="195">
        <v>11.220703614263643</v>
      </c>
      <c r="W99" s="178">
        <v>4.0408261849727651</v>
      </c>
      <c r="X99" s="178">
        <v>3.4466207777272513</v>
      </c>
      <c r="Y99" s="180">
        <v>10.199999999999999</v>
      </c>
      <c r="Z99" s="196">
        <v>3.5117426019948184</v>
      </c>
      <c r="AA99" s="184">
        <v>7.5013002397160813</v>
      </c>
      <c r="AB99" s="184">
        <v>33.888026431027349</v>
      </c>
      <c r="AC99" s="184">
        <v>47.787765812174477</v>
      </c>
      <c r="AD99" s="178">
        <v>17.5</v>
      </c>
      <c r="AE99" s="178"/>
      <c r="AF99" s="178">
        <v>8.3000000000000007</v>
      </c>
      <c r="AG99" s="178">
        <v>3.9011141708657986</v>
      </c>
      <c r="AH99" s="190">
        <v>15.594609404401737</v>
      </c>
    </row>
    <row r="100" spans="3:35" x14ac:dyDescent="0.2">
      <c r="C100" s="198"/>
      <c r="D100" s="198"/>
      <c r="E100" s="219"/>
      <c r="F100" s="198"/>
      <c r="L100" s="187">
        <v>99</v>
      </c>
      <c r="M100" s="178"/>
      <c r="N100" s="178"/>
      <c r="O100" s="185">
        <v>10.228712654748731</v>
      </c>
      <c r="P100" s="178">
        <v>19.8</v>
      </c>
      <c r="Q100" s="185">
        <v>10.60706114036897</v>
      </c>
      <c r="R100" s="178"/>
      <c r="S100" s="179">
        <v>0</v>
      </c>
      <c r="T100" s="191">
        <v>12.381420177142065</v>
      </c>
      <c r="U100" s="192">
        <v>12.048392583619043</v>
      </c>
      <c r="V100" s="195">
        <v>11.600641371715575</v>
      </c>
      <c r="W100" s="178">
        <v>4.1840468038054137</v>
      </c>
      <c r="X100" s="178">
        <v>3.5712199556865287</v>
      </c>
      <c r="Y100" s="180">
        <v>10.5</v>
      </c>
      <c r="Z100" s="196">
        <v>3.6269675857837274</v>
      </c>
      <c r="AA100" s="184">
        <v>7.7332830297072821</v>
      </c>
      <c r="AB100" s="184">
        <v>35.002070079027028</v>
      </c>
      <c r="AC100" s="184">
        <v>49.391436130802205</v>
      </c>
      <c r="AD100" s="178">
        <v>18</v>
      </c>
      <c r="AE100" s="178"/>
      <c r="AF100" s="178">
        <v>8.6</v>
      </c>
      <c r="AG100" s="178">
        <v>4.0408261849727651</v>
      </c>
      <c r="AH100" s="190">
        <v>16.089971541739875</v>
      </c>
    </row>
    <row r="101" spans="3:35" x14ac:dyDescent="0.2">
      <c r="C101" s="198"/>
      <c r="D101" s="198"/>
      <c r="E101" s="219"/>
      <c r="F101" s="198"/>
      <c r="L101" s="187">
        <v>100</v>
      </c>
      <c r="M101" s="178"/>
      <c r="N101" s="178"/>
      <c r="O101" s="185">
        <v>10.546053908451237</v>
      </c>
      <c r="P101" s="178">
        <v>20.399999999999999</v>
      </c>
      <c r="Q101" s="185">
        <v>10.901572990304043</v>
      </c>
      <c r="R101" s="178"/>
      <c r="S101" s="179">
        <v>0</v>
      </c>
      <c r="T101" s="199">
        <v>12.430917697577319</v>
      </c>
      <c r="U101" s="199">
        <v>12.778511400361582</v>
      </c>
      <c r="V101" s="185">
        <v>11.98943072602515</v>
      </c>
      <c r="W101" s="178">
        <v>4.330827361370674</v>
      </c>
      <c r="X101" s="178">
        <v>3.6990030467354167</v>
      </c>
      <c r="Y101" s="180">
        <v>10.7</v>
      </c>
      <c r="Z101" s="196">
        <v>3.7447579848873462</v>
      </c>
      <c r="AA101" s="184">
        <v>7.9699999996983424</v>
      </c>
      <c r="AB101" s="184">
        <v>36.140986263961324</v>
      </c>
      <c r="AC101" s="184">
        <v>51.031990634448803</v>
      </c>
      <c r="AD101" s="178">
        <v>18.600000000000001</v>
      </c>
      <c r="AE101" s="178"/>
      <c r="AF101" s="178">
        <v>8.9</v>
      </c>
      <c r="AG101" s="178">
        <v>4.1840468038054137</v>
      </c>
      <c r="AH101" s="190">
        <v>16.595852180154335</v>
      </c>
    </row>
    <row r="102" spans="3:35" x14ac:dyDescent="0.2">
      <c r="C102" s="198"/>
      <c r="D102" s="198"/>
      <c r="E102" s="219"/>
      <c r="F102" s="198"/>
      <c r="L102" s="187">
        <v>101</v>
      </c>
      <c r="M102" s="178"/>
      <c r="N102" s="178"/>
      <c r="O102" s="185">
        <v>10.86993540521294</v>
      </c>
      <c r="P102" s="178">
        <v>21</v>
      </c>
      <c r="Q102" s="185">
        <v>11.201209252378813</v>
      </c>
      <c r="R102" s="178"/>
      <c r="S102" s="179">
        <v>0</v>
      </c>
      <c r="T102" s="180">
        <v>12.821599339096661</v>
      </c>
      <c r="U102" s="180">
        <v>13.184195929716466</v>
      </c>
      <c r="V102" s="185">
        <v>12.387186282987983</v>
      </c>
      <c r="W102" s="178">
        <v>4.481219415496029</v>
      </c>
      <c r="X102" s="178">
        <v>3.8300183482197379</v>
      </c>
      <c r="Y102" s="180">
        <v>11</v>
      </c>
      <c r="Z102" s="196">
        <v>3.8651444046113865</v>
      </c>
      <c r="AA102" s="184">
        <v>8.2114989696892042</v>
      </c>
      <c r="AB102" s="184">
        <v>37.305073232004247</v>
      </c>
      <c r="AC102" s="184">
        <v>52.709896067538281</v>
      </c>
      <c r="AD102" s="178">
        <v>19.2</v>
      </c>
      <c r="AE102" s="178"/>
      <c r="AF102" s="178">
        <v>9.1</v>
      </c>
      <c r="AG102" s="178">
        <v>4.330827361370674</v>
      </c>
      <c r="AH102" s="190">
        <v>17.112366129674218</v>
      </c>
    </row>
    <row r="103" spans="3:35" x14ac:dyDescent="0.2">
      <c r="C103" s="198"/>
      <c r="D103" s="198"/>
      <c r="E103" s="219"/>
      <c r="F103" s="198"/>
      <c r="L103" s="187">
        <v>102</v>
      </c>
      <c r="M103" s="178"/>
      <c r="N103" s="178"/>
      <c r="O103" s="185">
        <v>11.200425177076848</v>
      </c>
      <c r="P103" s="178">
        <v>21.7</v>
      </c>
      <c r="Q103" s="185">
        <v>11.506007027882097</v>
      </c>
      <c r="R103" s="178"/>
      <c r="S103" s="179">
        <v>0</v>
      </c>
      <c r="T103" s="180">
        <v>13.220528166699861</v>
      </c>
      <c r="U103" s="180">
        <v>13.598571904741945</v>
      </c>
      <c r="V103" s="185">
        <v>12.794022969753946</v>
      </c>
      <c r="W103" s="178">
        <v>4.6352747465524526</v>
      </c>
      <c r="X103" s="178">
        <v>3.9643143986110823</v>
      </c>
      <c r="Y103" s="180">
        <v>11.2</v>
      </c>
      <c r="Z103" s="196">
        <v>3.9881575054022718</v>
      </c>
      <c r="AA103" s="184">
        <v>8.4578277596798657</v>
      </c>
      <c r="AB103" s="184">
        <v>38.494629784599624</v>
      </c>
      <c r="AC103" s="184">
        <v>54.425620348461948</v>
      </c>
      <c r="AD103" s="178">
        <v>19.7</v>
      </c>
      <c r="AE103" s="178"/>
      <c r="AF103" s="178">
        <v>9.4</v>
      </c>
      <c r="AG103" s="178">
        <v>4.481219415496029</v>
      </c>
      <c r="AH103" s="190">
        <v>17.639628292395649</v>
      </c>
      <c r="AI103" s="170">
        <f>ROUND(AF103,1)</f>
        <v>9.4</v>
      </c>
    </row>
    <row r="104" spans="3:35" x14ac:dyDescent="0.2">
      <c r="C104" s="198"/>
      <c r="D104" s="198"/>
      <c r="E104" s="219"/>
      <c r="F104" s="198"/>
      <c r="L104" s="187">
        <v>103</v>
      </c>
      <c r="M104" s="178"/>
      <c r="N104" s="178"/>
      <c r="O104" s="185">
        <v>11.537591283035665</v>
      </c>
      <c r="P104" s="178">
        <v>22.3</v>
      </c>
      <c r="Q104" s="185">
        <v>11.816003317217923</v>
      </c>
      <c r="R104" s="178"/>
      <c r="S104" s="179">
        <v>0</v>
      </c>
      <c r="T104" s="180">
        <v>13.627794858046327</v>
      </c>
      <c r="U104" s="180">
        <v>14.021737580046523</v>
      </c>
      <c r="V104" s="185">
        <v>13.210056032533304</v>
      </c>
      <c r="W104" s="178">
        <v>4.7930453561972355</v>
      </c>
      <c r="X104" s="178">
        <v>4.1019399763052231</v>
      </c>
      <c r="Y104" s="180">
        <v>11.5</v>
      </c>
      <c r="Z104" s="196">
        <v>4.1138280023990994</v>
      </c>
      <c r="AA104" s="184">
        <v>8.709034189670362</v>
      </c>
      <c r="AB104" s="184">
        <v>39.709955273982004</v>
      </c>
      <c r="AC104" s="184">
        <v>56.179632560863574</v>
      </c>
      <c r="AD104" s="178">
        <v>20.3</v>
      </c>
      <c r="AE104" s="178"/>
      <c r="AF104" s="178">
        <v>9.6999999999999993</v>
      </c>
      <c r="AG104" s="178">
        <v>4.6352747465524526</v>
      </c>
      <c r="AH104" s="190">
        <v>18.177753661643013</v>
      </c>
      <c r="AI104" s="170">
        <f t="shared" ref="AI104:AI157" si="0">ROUND(AF104,1)</f>
        <v>9.6999999999999993</v>
      </c>
    </row>
    <row r="105" spans="3:35" x14ac:dyDescent="0.2">
      <c r="C105" s="198"/>
      <c r="D105" s="198"/>
      <c r="E105" s="219"/>
      <c r="F105" s="198"/>
      <c r="L105" s="187">
        <v>104</v>
      </c>
      <c r="M105" s="178"/>
      <c r="N105" s="178"/>
      <c r="O105" s="185">
        <v>11.881501808777795</v>
      </c>
      <c r="P105" s="178">
        <v>22.9</v>
      </c>
      <c r="Q105" s="185">
        <v>12.131235021164716</v>
      </c>
      <c r="R105" s="178"/>
      <c r="S105" s="179">
        <v>0</v>
      </c>
      <c r="T105" s="180">
        <v>14.043490188545443</v>
      </c>
      <c r="U105" s="180">
        <v>14.453791346147312</v>
      </c>
      <c r="V105" s="185">
        <v>13.635401034340793</v>
      </c>
      <c r="W105" s="178">
        <v>4.9545834661362358</v>
      </c>
      <c r="X105" s="178">
        <v>4.2429440984384028</v>
      </c>
      <c r="Y105" s="180">
        <v>11.7</v>
      </c>
      <c r="Z105" s="196">
        <v>4.2421866649934827</v>
      </c>
      <c r="AA105" s="184">
        <v>8.9651660796606603</v>
      </c>
      <c r="AB105" s="184">
        <v>40.951349598776375</v>
      </c>
      <c r="AC105" s="178"/>
      <c r="AD105" s="178">
        <v>21</v>
      </c>
      <c r="AE105" s="178"/>
      <c r="AF105" s="178">
        <v>10</v>
      </c>
      <c r="AG105" s="178">
        <v>4.7930453561972355</v>
      </c>
      <c r="AH105" s="190">
        <v>18.726857321145541</v>
      </c>
      <c r="AI105" s="170">
        <f t="shared" si="0"/>
        <v>10</v>
      </c>
    </row>
    <row r="106" spans="3:35" x14ac:dyDescent="0.2">
      <c r="C106" s="198"/>
      <c r="D106" s="198"/>
      <c r="E106" s="219"/>
      <c r="F106" s="198"/>
      <c r="L106" s="187">
        <v>105</v>
      </c>
      <c r="M106" s="178"/>
      <c r="N106" s="178"/>
      <c r="O106" s="185">
        <v>12.232224866438756</v>
      </c>
      <c r="P106" s="178">
        <v>23.6</v>
      </c>
      <c r="Q106" s="185">
        <v>12.451738942107113</v>
      </c>
      <c r="R106" s="178"/>
      <c r="S106" s="179">
        <v>0</v>
      </c>
      <c r="T106" s="180">
        <v>14.467705030511587</v>
      </c>
      <c r="U106" s="180">
        <v>14.894831728336252</v>
      </c>
      <c r="V106" s="185">
        <v>14.070173852778607</v>
      </c>
      <c r="W106" s="178">
        <v>5.1199415169050706</v>
      </c>
      <c r="X106" s="178">
        <v>4.3873760197209277</v>
      </c>
      <c r="Y106" s="180">
        <v>12</v>
      </c>
      <c r="Z106" s="196">
        <v>4.3732643163972753</v>
      </c>
      <c r="AA106" s="184">
        <v>9.2262712496507824</v>
      </c>
      <c r="AB106" s="184">
        <v>42.219113199676386</v>
      </c>
      <c r="AC106" s="178"/>
      <c r="AD106" s="178">
        <v>21.6</v>
      </c>
      <c r="AE106" s="178"/>
      <c r="AF106" s="178">
        <v>10.3</v>
      </c>
      <c r="AG106" s="178">
        <v>4.9545834661362358</v>
      </c>
      <c r="AH106" s="190">
        <v>19.287054444229973</v>
      </c>
      <c r="AI106" s="170">
        <f t="shared" si="0"/>
        <v>10.3</v>
      </c>
    </row>
    <row r="107" spans="3:35" x14ac:dyDescent="0.2">
      <c r="C107" s="198"/>
      <c r="D107" s="198"/>
      <c r="E107" s="219"/>
      <c r="F107" s="198"/>
      <c r="L107" s="187">
        <v>106</v>
      </c>
      <c r="M107" s="178"/>
      <c r="N107" s="178"/>
      <c r="O107" s="185">
        <v>12.589828594356888</v>
      </c>
      <c r="P107" s="178">
        <v>24.3</v>
      </c>
      <c r="Q107" s="185">
        <v>12.777551785240794</v>
      </c>
      <c r="R107" s="178"/>
      <c r="S107" s="179">
        <v>0</v>
      </c>
      <c r="T107" s="180">
        <v>14.900530352334128</v>
      </c>
      <c r="U107" s="180">
        <v>15.344957385565742</v>
      </c>
      <c r="V107" s="185">
        <v>14.514490677854837</v>
      </c>
      <c r="W107" s="178">
        <v>5.2891721666685916</v>
      </c>
      <c r="X107" s="178">
        <v>4.535285231287526</v>
      </c>
      <c r="Y107" s="180">
        <v>12.3</v>
      </c>
      <c r="Z107" s="196">
        <v>4.5070918332178342</v>
      </c>
      <c r="AA107" s="184">
        <v>9.4923975196406936</v>
      </c>
      <c r="AB107" s="184">
        <v>43.513547055197044</v>
      </c>
      <c r="AC107" s="178"/>
      <c r="AD107" s="178">
        <v>22.2</v>
      </c>
      <c r="AE107" s="178"/>
      <c r="AF107" s="178">
        <v>10.7</v>
      </c>
      <c r="AG107" s="178">
        <v>5.1199415169050706</v>
      </c>
      <c r="AH107" s="190">
        <v>19.858460293027512</v>
      </c>
      <c r="AI107" s="170">
        <f t="shared" si="0"/>
        <v>10.7</v>
      </c>
    </row>
    <row r="108" spans="3:35" x14ac:dyDescent="0.2">
      <c r="C108" s="198"/>
      <c r="D108" s="198"/>
      <c r="E108" s="219"/>
      <c r="F108" s="198"/>
      <c r="L108" s="187">
        <v>107</v>
      </c>
      <c r="M108" s="178"/>
      <c r="N108" s="178"/>
      <c r="O108" s="185">
        <v>12.954381156833588</v>
      </c>
      <c r="P108" s="178">
        <v>24.9</v>
      </c>
      <c r="Q108" s="185">
        <v>13.108710159750879</v>
      </c>
      <c r="R108" s="178"/>
      <c r="S108" s="179">
        <v>0</v>
      </c>
      <c r="T108" s="180">
        <v>15.342057217662386</v>
      </c>
      <c r="U108" s="180">
        <v>15.7950830427952</v>
      </c>
      <c r="V108" s="185">
        <v>14.968468009838542</v>
      </c>
      <c r="W108" s="178">
        <v>5.4623282900385002</v>
      </c>
      <c r="X108" s="178">
        <v>4.6867214595642723</v>
      </c>
      <c r="Y108" s="180">
        <v>12.5</v>
      </c>
      <c r="Z108" s="196">
        <v>4.6437001450405901</v>
      </c>
      <c r="AA108" s="184">
        <v>9.7635927096304247</v>
      </c>
      <c r="AB108" s="178"/>
      <c r="AC108" s="178"/>
      <c r="AD108" s="178">
        <v>22.9</v>
      </c>
      <c r="AE108" s="178"/>
      <c r="AF108" s="178">
        <v>11</v>
      </c>
      <c r="AG108" s="178">
        <v>5.2891721666685916</v>
      </c>
      <c r="AH108" s="190">
        <v>20.441190217695478</v>
      </c>
      <c r="AI108" s="170">
        <f t="shared" si="0"/>
        <v>11</v>
      </c>
    </row>
    <row r="109" spans="3:35" x14ac:dyDescent="0.2">
      <c r="C109" s="198"/>
      <c r="D109" s="198"/>
      <c r="E109" s="219"/>
      <c r="F109" s="198"/>
      <c r="L109" s="187">
        <v>108</v>
      </c>
      <c r="M109" s="178"/>
      <c r="N109" s="178"/>
      <c r="O109" s="185">
        <v>13.325950743898263</v>
      </c>
      <c r="P109" s="178">
        <v>25.6</v>
      </c>
      <c r="Q109" s="185">
        <v>13.445250579965736</v>
      </c>
      <c r="R109" s="178"/>
      <c r="S109" s="179">
        <v>0</v>
      </c>
      <c r="T109" s="180">
        <v>15.792376784605544</v>
      </c>
      <c r="U109" s="180">
        <v>16.272859822712288</v>
      </c>
      <c r="V109" s="185">
        <v>15.432222657149493</v>
      </c>
      <c r="W109" s="178">
        <v>5.639462976908427</v>
      </c>
      <c r="X109" s="178">
        <v>4.8417346651517059</v>
      </c>
      <c r="Y109" s="180">
        <v>12.8</v>
      </c>
      <c r="Z109" s="196">
        <v>4.7831202340189307</v>
      </c>
      <c r="AA109" s="184">
        <v>10.039904639619992</v>
      </c>
      <c r="AB109" s="178"/>
      <c r="AC109" s="178"/>
      <c r="AD109" s="178">
        <v>23.5</v>
      </c>
      <c r="AE109" s="178"/>
      <c r="AF109" s="178">
        <v>11.3</v>
      </c>
      <c r="AG109" s="178">
        <v>5.4623282900385002</v>
      </c>
      <c r="AH109" s="190">
        <v>21.035359655653306</v>
      </c>
      <c r="AI109" s="170">
        <f t="shared" si="0"/>
        <v>11.3</v>
      </c>
    </row>
    <row r="110" spans="3:35" x14ac:dyDescent="0.2">
      <c r="C110" s="198"/>
      <c r="D110" s="198"/>
      <c r="E110" s="219"/>
      <c r="F110" s="198"/>
      <c r="L110" s="187">
        <v>109</v>
      </c>
      <c r="M110" s="178"/>
      <c r="N110" s="178"/>
      <c r="O110" s="185">
        <v>13.704605571077449</v>
      </c>
      <c r="P110" s="178"/>
      <c r="Q110" s="185">
        <v>13.787209466485489</v>
      </c>
      <c r="R110" s="178"/>
      <c r="S110" s="179">
        <v>0</v>
      </c>
      <c r="T110" s="180">
        <v>16.251580304946057</v>
      </c>
      <c r="U110" s="180">
        <v>16.750834579083865</v>
      </c>
      <c r="V110" s="185">
        <v>15.905871734281471</v>
      </c>
      <c r="W110" s="178">
        <v>5.8206295313060741</v>
      </c>
      <c r="X110" s="178">
        <v>5.0003750417234052</v>
      </c>
      <c r="Y110" s="180">
        <v>13.1</v>
      </c>
      <c r="Z110" s="196">
        <v>4.925383134470863</v>
      </c>
      <c r="AA110" s="184">
        <v>10.321381129609325</v>
      </c>
      <c r="AB110" s="178"/>
      <c r="AC110" s="178"/>
      <c r="AD110" s="178">
        <v>24.2</v>
      </c>
      <c r="AE110" s="178"/>
      <c r="AF110" s="178">
        <v>11.7</v>
      </c>
      <c r="AG110" s="178">
        <v>5.639462976908427</v>
      </c>
      <c r="AH110" s="190">
        <v>21.641084130831846</v>
      </c>
      <c r="AI110" s="170">
        <f t="shared" si="0"/>
        <v>11.7</v>
      </c>
    </row>
    <row r="111" spans="3:35" x14ac:dyDescent="0.2">
      <c r="C111" s="198"/>
      <c r="D111" s="198"/>
      <c r="E111" s="219"/>
      <c r="F111" s="198"/>
      <c r="L111" s="187">
        <v>110</v>
      </c>
      <c r="M111" s="178"/>
      <c r="N111" s="178"/>
      <c r="O111" s="185">
        <v>14.090413879168056</v>
      </c>
      <c r="P111" s="178"/>
      <c r="Q111" s="185">
        <v>14.134623147287598</v>
      </c>
      <c r="R111" s="178"/>
      <c r="S111" s="179">
        <v>0</v>
      </c>
      <c r="T111" s="185">
        <v>16.719106666285612</v>
      </c>
      <c r="U111" s="178">
        <v>17.238290561310571</v>
      </c>
      <c r="V111" s="185">
        <v>16.389532659759379</v>
      </c>
      <c r="W111" s="178">
        <v>6.0058814702622563</v>
      </c>
      <c r="X111" s="178">
        <v>5.1626930149402055</v>
      </c>
      <c r="Y111" s="180">
        <v>13.4</v>
      </c>
      <c r="Z111" s="196">
        <v>5.070519932482723</v>
      </c>
      <c r="AA111" s="184">
        <v>10.6080699995985</v>
      </c>
      <c r="AB111" s="178"/>
      <c r="AC111" s="178"/>
      <c r="AD111" s="178">
        <v>24.9</v>
      </c>
      <c r="AE111" s="178">
        <v>12.048640121098909</v>
      </c>
      <c r="AF111" s="178">
        <v>12</v>
      </c>
      <c r="AG111" s="178">
        <v>5.8206295313060741</v>
      </c>
      <c r="AH111" s="190">
        <v>22.258479252936461</v>
      </c>
      <c r="AI111" s="170">
        <f t="shared" si="0"/>
        <v>12</v>
      </c>
    </row>
    <row r="112" spans="3:35" x14ac:dyDescent="0.2">
      <c r="C112" s="198"/>
      <c r="D112" s="198"/>
      <c r="E112" s="219"/>
      <c r="F112" s="198"/>
      <c r="L112" s="187">
        <v>111</v>
      </c>
      <c r="M112" s="178"/>
      <c r="N112" s="178"/>
      <c r="O112" s="185">
        <v>14.483443934014762</v>
      </c>
      <c r="P112" s="178"/>
      <c r="Q112" s="185">
        <v>14.487527858808678</v>
      </c>
      <c r="R112" s="178"/>
      <c r="S112" s="179">
        <v>0</v>
      </c>
      <c r="T112" s="185">
        <v>17.196350234708007</v>
      </c>
      <c r="U112" s="178">
        <v>17.735327080609782</v>
      </c>
      <c r="V112" s="185">
        <v>16.883323154128227</v>
      </c>
      <c r="W112" s="178">
        <v>6.1952725226960572</v>
      </c>
      <c r="X112" s="178">
        <v>5.3287392413792372</v>
      </c>
      <c r="Y112" s="180">
        <v>13.7</v>
      </c>
      <c r="Z112" s="196">
        <v>5.2185617655193166</v>
      </c>
      <c r="AA112" s="184">
        <v>10.900019069587433</v>
      </c>
      <c r="AB112" s="178"/>
      <c r="AC112" s="178"/>
      <c r="AD112" s="178">
        <v>25.6</v>
      </c>
      <c r="AE112" s="178">
        <v>12.384700717263227</v>
      </c>
      <c r="AF112" s="178">
        <v>12.4</v>
      </c>
      <c r="AG112" s="178">
        <v>6.0058814702622563</v>
      </c>
      <c r="AH112" s="190">
        <v>22.887660716722554</v>
      </c>
      <c r="AI112" s="170">
        <f t="shared" si="0"/>
        <v>12.4</v>
      </c>
    </row>
    <row r="113" spans="3:35" x14ac:dyDescent="0.2">
      <c r="C113" s="198"/>
      <c r="D113" s="198"/>
      <c r="E113" s="219"/>
      <c r="F113" s="198"/>
      <c r="L113" s="187">
        <v>112</v>
      </c>
      <c r="M113" s="178"/>
      <c r="N113" s="178"/>
      <c r="O113" s="185">
        <v>14.883764026291317</v>
      </c>
      <c r="P113" s="178"/>
      <c r="Q113" s="185">
        <v>14.845959747004487</v>
      </c>
      <c r="R113" s="178"/>
      <c r="S113" s="179">
        <v>0</v>
      </c>
      <c r="T113" s="185">
        <v>17.682752496667085</v>
      </c>
      <c r="U113" s="178">
        <v>18.045711328942701</v>
      </c>
      <c r="V113" s="185">
        <v>17.387361237973312</v>
      </c>
      <c r="W113" s="178">
        <v>6.3888566283160166</v>
      </c>
      <c r="X113" s="178">
        <v>5.4985646074776566</v>
      </c>
      <c r="Y113" s="180">
        <v>13.9</v>
      </c>
      <c r="Z113" s="196">
        <v>5.3695398220405934</v>
      </c>
      <c r="AA113" s="184">
        <v>11.197276159576175</v>
      </c>
      <c r="AB113" s="178"/>
      <c r="AC113" s="178"/>
      <c r="AD113" s="178">
        <v>26.3</v>
      </c>
      <c r="AE113" s="178">
        <v>12.726994186525838</v>
      </c>
      <c r="AF113" s="178">
        <v>12.7</v>
      </c>
      <c r="AG113" s="178">
        <v>6.1952725226960572</v>
      </c>
      <c r="AH113" s="190">
        <v>23.528744301284391</v>
      </c>
      <c r="AI113" s="170">
        <f t="shared" si="0"/>
        <v>12.7</v>
      </c>
    </row>
    <row r="114" spans="3:35" x14ac:dyDescent="0.2">
      <c r="C114" s="198"/>
      <c r="D114" s="198"/>
      <c r="E114" s="219"/>
      <c r="F114" s="198"/>
      <c r="L114" s="187">
        <v>113</v>
      </c>
      <c r="M114" s="178"/>
      <c r="N114" s="178"/>
      <c r="O114" s="185">
        <v>15.291442471285832</v>
      </c>
      <c r="P114" s="178"/>
      <c r="Q114" s="185">
        <v>15.209954868387742</v>
      </c>
      <c r="R114" s="178"/>
      <c r="S114" s="179">
        <v>0</v>
      </c>
      <c r="T114" s="185">
        <v>18.178405084222572</v>
      </c>
      <c r="U114" s="178">
        <v>18.495836986172201</v>
      </c>
      <c r="V114" s="185">
        <v>17.901765229971925</v>
      </c>
      <c r="W114" s="178">
        <v>6.5866879365369178</v>
      </c>
      <c r="X114" s="178">
        <v>5.6722202284906835</v>
      </c>
      <c r="Y114" s="180">
        <v>14.2</v>
      </c>
      <c r="Z114" s="196">
        <v>5.5234853411245401</v>
      </c>
      <c r="AA114" s="184">
        <v>11.499889089564734</v>
      </c>
      <c r="AB114" s="178"/>
      <c r="AC114" s="178"/>
      <c r="AD114" s="178">
        <v>27</v>
      </c>
      <c r="AE114" s="178">
        <v>13.075578928691328</v>
      </c>
      <c r="AF114" s="178">
        <v>13</v>
      </c>
      <c r="AG114" s="178">
        <v>6.3888566283160166</v>
      </c>
      <c r="AH114" s="190">
        <v>24.181845869355765</v>
      </c>
      <c r="AI114" s="170">
        <f t="shared" si="0"/>
        <v>13</v>
      </c>
    </row>
    <row r="115" spans="3:35" x14ac:dyDescent="0.2">
      <c r="C115" s="198"/>
      <c r="D115" s="198"/>
      <c r="E115" s="219"/>
      <c r="F115" s="198"/>
      <c r="L115" s="187">
        <v>114</v>
      </c>
      <c r="M115" s="178"/>
      <c r="N115" s="178"/>
      <c r="O115" s="185">
        <v>15.706547608689867</v>
      </c>
      <c r="P115" s="178"/>
      <c r="Q115" s="185">
        <v>15.579549191045526</v>
      </c>
      <c r="R115" s="178"/>
      <c r="S115" s="179">
        <v>0</v>
      </c>
      <c r="T115" s="185">
        <v>18.683399719476252</v>
      </c>
      <c r="U115" s="178">
        <v>18.9459626434017</v>
      </c>
      <c r="V115" s="185">
        <v>18.426653744974303</v>
      </c>
      <c r="W115" s="178">
        <v>6.7888208054117003</v>
      </c>
      <c r="X115" s="178">
        <v>5.8497574474638219</v>
      </c>
      <c r="Y115" s="180">
        <v>14.5</v>
      </c>
      <c r="Z115" s="196">
        <v>5.6804296120964537</v>
      </c>
      <c r="AA115" s="184">
        <v>11.807905679553063</v>
      </c>
      <c r="AB115" s="178"/>
      <c r="AC115" s="178"/>
      <c r="AD115" s="178">
        <v>27.8</v>
      </c>
      <c r="AE115" s="178">
        <v>13.430513364344685</v>
      </c>
      <c r="AF115" s="178">
        <v>13.4</v>
      </c>
      <c r="AG115" s="178">
        <v>6.5866879365369178</v>
      </c>
      <c r="AH115" s="190">
        <v>24.847081366622664</v>
      </c>
      <c r="AI115" s="170">
        <f t="shared" si="0"/>
        <v>13.4</v>
      </c>
    </row>
    <row r="116" spans="3:35" x14ac:dyDescent="0.2">
      <c r="C116" s="198"/>
      <c r="D116" s="198"/>
      <c r="E116" s="219"/>
      <c r="F116" s="198"/>
      <c r="L116" s="187">
        <v>115</v>
      </c>
      <c r="M116" s="178"/>
      <c r="N116" s="178"/>
      <c r="O116" s="185">
        <v>16.129147802390644</v>
      </c>
      <c r="P116" s="178"/>
      <c r="Q116" s="185">
        <v>15.954778595635519</v>
      </c>
      <c r="R116" s="178"/>
      <c r="S116" s="179">
        <v>0</v>
      </c>
      <c r="T116" s="185">
        <v>19.197828213862682</v>
      </c>
      <c r="U116" s="178">
        <v>19.396088300631199</v>
      </c>
      <c r="V116" s="185">
        <v>18.962145692113815</v>
      </c>
      <c r="W116" s="178">
        <v>6.9953098005782595</v>
      </c>
      <c r="X116" s="178">
        <v>6.0312278342183481</v>
      </c>
      <c r="Y116" s="180">
        <v>14.8</v>
      </c>
      <c r="Z116" s="196">
        <v>5.8404039741637233</v>
      </c>
      <c r="AA116" s="184">
        <v>12.121373749541217</v>
      </c>
      <c r="AB116" s="178"/>
      <c r="AC116" s="178"/>
      <c r="AD116" s="178">
        <v>28.5</v>
      </c>
      <c r="AE116" s="178">
        <v>13.791855934674858</v>
      </c>
      <c r="AF116" s="178">
        <v>13.8</v>
      </c>
      <c r="AG116" s="178">
        <v>6.7888208054117003</v>
      </c>
      <c r="AH116" s="190">
        <v>25.524566821047955</v>
      </c>
      <c r="AI116" s="170">
        <f t="shared" si="0"/>
        <v>13.8</v>
      </c>
    </row>
    <row r="117" spans="3:35" x14ac:dyDescent="0.2">
      <c r="C117" s="198"/>
      <c r="D117" s="198"/>
      <c r="E117" s="219"/>
      <c r="F117" s="198"/>
      <c r="L117" s="187">
        <v>116</v>
      </c>
      <c r="M117" s="178"/>
      <c r="N117" s="178"/>
      <c r="O117" s="185">
        <v>16.559311440267642</v>
      </c>
      <c r="P117" s="178"/>
      <c r="Q117" s="185">
        <v>16.335678876362817</v>
      </c>
      <c r="R117" s="178"/>
      <c r="S117" s="179">
        <v>0</v>
      </c>
      <c r="T117" s="185">
        <v>19.721782467451138</v>
      </c>
      <c r="U117" s="185">
        <v>20.376078558110834</v>
      </c>
      <c r="V117" s="185">
        <v>19.508360272946682</v>
      </c>
      <c r="W117" s="178">
        <v>7.2062096942208456</v>
      </c>
      <c r="X117" s="178">
        <v>6.2166831843508081</v>
      </c>
      <c r="Y117" s="180">
        <v>15.1</v>
      </c>
      <c r="Z117" s="196">
        <v>6.0034398160569795</v>
      </c>
      <c r="AA117" s="184">
        <v>12.440341119529112</v>
      </c>
      <c r="AB117" s="178"/>
      <c r="AC117" s="178"/>
      <c r="AD117" s="178">
        <v>29.3</v>
      </c>
      <c r="AE117" s="178">
        <v>14.159665101301098</v>
      </c>
      <c r="AF117" s="178">
        <v>14.2</v>
      </c>
      <c r="AG117" s="178">
        <v>6.9953098005782595</v>
      </c>
      <c r="AH117" s="190">
        <v>26.214418342207104</v>
      </c>
      <c r="AI117" s="170">
        <f t="shared" si="0"/>
        <v>14.2</v>
      </c>
    </row>
    <row r="118" spans="3:35" x14ac:dyDescent="0.2">
      <c r="C118" s="198"/>
      <c r="D118" s="198"/>
      <c r="E118" s="219"/>
      <c r="F118" s="198"/>
      <c r="L118" s="187">
        <v>117</v>
      </c>
      <c r="M118" s="178"/>
      <c r="N118" s="178"/>
      <c r="O118" s="185">
        <v>16.997106933992345</v>
      </c>
      <c r="P118" s="178"/>
      <c r="Q118" s="185">
        <v>16.72228574193737</v>
      </c>
      <c r="R118" s="178"/>
      <c r="S118" s="179">
        <v>0</v>
      </c>
      <c r="T118" s="185">
        <v>20.255354468259512</v>
      </c>
      <c r="U118" s="185">
        <v>20.932742257155923</v>
      </c>
      <c r="V118" s="185">
        <v>20.065416979618071</v>
      </c>
      <c r="W118" s="178">
        <v>7.4215754640455929</v>
      </c>
      <c r="X118" s="178">
        <v>6.4061755182450035</v>
      </c>
      <c r="Y118" s="180">
        <v>15.4</v>
      </c>
      <c r="Z118" s="196">
        <v>6.1695685756766006</v>
      </c>
      <c r="AA118" s="184">
        <v>12.764855609516852</v>
      </c>
      <c r="AB118" s="178"/>
      <c r="AC118" s="178"/>
      <c r="AD118" s="178">
        <v>30.1</v>
      </c>
      <c r="AE118" s="178">
        <v>14.533999346102313</v>
      </c>
      <c r="AF118" s="178">
        <v>14.6</v>
      </c>
      <c r="AG118" s="178">
        <v>7.2062096942208456</v>
      </c>
      <c r="AH118" s="190">
        <v>26.916752120635362</v>
      </c>
      <c r="AI118" s="170">
        <f t="shared" si="0"/>
        <v>14.6</v>
      </c>
    </row>
    <row r="119" spans="3:35" x14ac:dyDescent="0.2">
      <c r="C119" s="198"/>
      <c r="D119" s="198"/>
      <c r="E119" s="219"/>
      <c r="F119" s="198"/>
      <c r="L119" s="187">
        <v>118</v>
      </c>
      <c r="M119" s="178"/>
      <c r="N119" s="178"/>
      <c r="O119" s="185">
        <v>17.44260271883067</v>
      </c>
      <c r="P119" s="178"/>
      <c r="Q119" s="185">
        <v>17.114634816512599</v>
      </c>
      <c r="R119" s="178"/>
      <c r="S119" s="179">
        <v>0</v>
      </c>
      <c r="T119" s="185">
        <v>20.798636291578934</v>
      </c>
      <c r="U119" s="185">
        <v>21.499681344581045</v>
      </c>
      <c r="V119" s="185">
        <v>20.633435593056575</v>
      </c>
      <c r="W119" s="178">
        <v>7.6414622922698321</v>
      </c>
      <c r="X119" s="178">
        <v>6.5997570800972172</v>
      </c>
      <c r="Y119" s="180">
        <v>15.7</v>
      </c>
      <c r="Z119" s="196">
        <v>6.3388217397447404</v>
      </c>
      <c r="AA119" s="184">
        <v>13.094965039504352</v>
      </c>
      <c r="AB119" s="178"/>
      <c r="AC119" s="178"/>
      <c r="AD119" s="178">
        <v>30.8</v>
      </c>
      <c r="AE119" s="178">
        <v>14.914917171049346</v>
      </c>
      <c r="AF119" s="178">
        <v>15</v>
      </c>
      <c r="AG119" s="178">
        <v>7.4215754640455929</v>
      </c>
      <c r="AH119" s="190">
        <v>27.631684427185085</v>
      </c>
      <c r="AI119" s="170">
        <f t="shared" si="0"/>
        <v>15</v>
      </c>
    </row>
    <row r="120" spans="3:35" x14ac:dyDescent="0.2">
      <c r="C120" s="198"/>
      <c r="D120" s="198"/>
      <c r="E120" s="219"/>
      <c r="F120" s="198"/>
      <c r="L120" s="187">
        <v>119</v>
      </c>
      <c r="M120" s="178"/>
      <c r="N120" s="178"/>
      <c r="O120" s="185">
        <v>17.895867253450263</v>
      </c>
      <c r="P120" s="178"/>
      <c r="Q120" s="185">
        <v>17.512761640605838</v>
      </c>
      <c r="R120" s="178"/>
      <c r="S120" s="179">
        <v>0</v>
      </c>
      <c r="T120" s="185">
        <v>21.351720099309752</v>
      </c>
      <c r="U120" s="185">
        <v>22.076995999139065</v>
      </c>
      <c r="V120" s="185">
        <v>21.212536181195063</v>
      </c>
      <c r="W120" s="178">
        <v>7.8659255646253703</v>
      </c>
      <c r="X120" s="178">
        <v>6.7974803369538117</v>
      </c>
      <c r="Y120" s="180">
        <v>16</v>
      </c>
      <c r="Z120" s="196">
        <v>6.5112308434630615</v>
      </c>
      <c r="AA120" s="184">
        <v>13.430717229491639</v>
      </c>
      <c r="AB120" s="178"/>
      <c r="AC120" s="178"/>
      <c r="AD120" s="178">
        <v>31.7</v>
      </c>
      <c r="AE120" s="178">
        <v>15.302477098040013</v>
      </c>
      <c r="AF120" s="178">
        <v>15.4</v>
      </c>
      <c r="AG120" s="178">
        <v>7.6414622922698321</v>
      </c>
      <c r="AH120" s="190">
        <v>28.359331612394406</v>
      </c>
      <c r="AI120" s="170">
        <f t="shared" si="0"/>
        <v>15.4</v>
      </c>
    </row>
    <row r="121" spans="3:35" x14ac:dyDescent="0.2">
      <c r="C121" s="198"/>
      <c r="D121" s="198"/>
      <c r="E121" s="219"/>
      <c r="F121" s="198"/>
      <c r="L121" s="187">
        <v>120</v>
      </c>
      <c r="M121" s="178"/>
      <c r="N121" s="178"/>
      <c r="O121" s="185">
        <v>18.35696901972921</v>
      </c>
      <c r="P121" s="178"/>
      <c r="Q121" s="185">
        <v>17.916701672001018</v>
      </c>
      <c r="R121" s="178"/>
      <c r="S121" s="179">
        <v>0</v>
      </c>
      <c r="T121" s="185">
        <v>21.914698139307891</v>
      </c>
      <c r="U121" s="185">
        <v>22.66478651851201</v>
      </c>
      <c r="V121" s="185">
        <v>21.802839097216737</v>
      </c>
      <c r="W121" s="178">
        <v>8.0950208693744337</v>
      </c>
      <c r="X121" s="178">
        <v>6.9993979777611282</v>
      </c>
      <c r="Y121" s="180">
        <v>16.399999999999999</v>
      </c>
      <c r="Z121" s="196">
        <v>6.6868274701754089</v>
      </c>
      <c r="AA121" s="184">
        <v>13.772159999478722</v>
      </c>
      <c r="AB121" s="178"/>
      <c r="AC121" s="178"/>
      <c r="AD121" s="178">
        <v>32.5</v>
      </c>
      <c r="AE121" s="178">
        <v>15.69673766873713</v>
      </c>
      <c r="AF121" s="178">
        <v>15.8</v>
      </c>
      <c r="AG121" s="178">
        <v>7.8659255646253703</v>
      </c>
      <c r="AH121" s="200"/>
      <c r="AI121" s="170">
        <f t="shared" si="0"/>
        <v>15.8</v>
      </c>
    </row>
    <row r="122" spans="3:35" x14ac:dyDescent="0.2">
      <c r="C122" s="198"/>
      <c r="D122" s="198"/>
      <c r="E122" s="219"/>
      <c r="F122" s="198"/>
      <c r="L122" s="187">
        <v>121</v>
      </c>
      <c r="M122" s="178"/>
      <c r="N122" s="178"/>
      <c r="O122" s="185">
        <v>18.825976522569167</v>
      </c>
      <c r="P122" s="178"/>
      <c r="Q122" s="185">
        <v>18.32649028663398</v>
      </c>
      <c r="R122" s="178"/>
      <c r="S122" s="179">
        <v>0</v>
      </c>
      <c r="T122" s="185">
        <v>22.487662744741758</v>
      </c>
      <c r="U122" s="185">
        <v>23.263153318451376</v>
      </c>
      <c r="V122" s="185">
        <v>22.404464977827498</v>
      </c>
      <c r="W122" s="178">
        <v>8.3288039963392393</v>
      </c>
      <c r="X122" s="178">
        <v>7.2055629124273217</v>
      </c>
      <c r="Y122" s="180"/>
      <c r="Z122" s="196">
        <v>6.8656432510358965</v>
      </c>
      <c r="AA122" s="184">
        <v>14.119341169465589</v>
      </c>
      <c r="AB122" s="178"/>
      <c r="AC122" s="178"/>
      <c r="AD122" s="178">
        <v>33.299999999999997</v>
      </c>
      <c r="AE122" s="178">
        <v>16.097757444408735</v>
      </c>
      <c r="AF122" s="178">
        <v>16.2</v>
      </c>
      <c r="AG122" s="178">
        <v>8.0950208693744337</v>
      </c>
      <c r="AH122" s="200"/>
      <c r="AI122" s="170">
        <f t="shared" si="0"/>
        <v>16.2</v>
      </c>
    </row>
    <row r="123" spans="3:35" ht="15" customHeight="1" x14ac:dyDescent="0.2">
      <c r="C123" s="198"/>
      <c r="D123" s="198"/>
      <c r="E123" s="219"/>
      <c r="F123" s="198"/>
      <c r="L123" s="187">
        <v>122</v>
      </c>
      <c r="M123" s="178"/>
      <c r="N123" s="178"/>
      <c r="O123" s="185">
        <v>19.302958289711228</v>
      </c>
      <c r="P123" s="178"/>
      <c r="Q123" s="185">
        <v>18.74216277946136</v>
      </c>
      <c r="R123" s="178"/>
      <c r="S123" s="179">
        <v>0</v>
      </c>
      <c r="T123" s="185">
        <v>23.070706333458897</v>
      </c>
      <c r="U123" s="185">
        <v>23.87219693193077</v>
      </c>
      <c r="V123" s="185">
        <v>23.017534741552996</v>
      </c>
      <c r="W123" s="178">
        <v>8.5673309359438825</v>
      </c>
      <c r="X123" s="178">
        <v>7.4160282708961942</v>
      </c>
      <c r="Y123" s="180"/>
      <c r="Z123" s="196">
        <v>7.047709864681968</v>
      </c>
      <c r="AA123" s="184">
        <v>14.472308559452213</v>
      </c>
      <c r="AB123" s="178"/>
      <c r="AC123" s="178"/>
      <c r="AD123" s="178">
        <v>34.200000000000003</v>
      </c>
      <c r="AE123" s="178">
        <v>16.505595005771347</v>
      </c>
      <c r="AF123" s="178">
        <v>16.600000000000001</v>
      </c>
      <c r="AG123" s="178">
        <v>8.3288039963392393</v>
      </c>
      <c r="AH123" s="200"/>
      <c r="AI123" s="170">
        <f t="shared" si="0"/>
        <v>16.600000000000001</v>
      </c>
    </row>
    <row r="124" spans="3:35" x14ac:dyDescent="0.2">
      <c r="C124" s="198"/>
      <c r="D124" s="198"/>
      <c r="E124" s="219"/>
      <c r="F124" s="198"/>
      <c r="L124" s="187">
        <v>123</v>
      </c>
      <c r="M124" s="178"/>
      <c r="N124" s="178"/>
      <c r="O124" s="185">
        <v>19.787982871554423</v>
      </c>
      <c r="P124" s="178"/>
      <c r="Q124" s="185">
        <v>19.163754365312869</v>
      </c>
      <c r="R124" s="178"/>
      <c r="S124" s="179">
        <v>0</v>
      </c>
      <c r="T124" s="185">
        <v>23.663921407363208</v>
      </c>
      <c r="U124" s="185">
        <v>24.492018008312876</v>
      </c>
      <c r="V124" s="185">
        <v>23.642169587058998</v>
      </c>
      <c r="W124" s="178">
        <v>8.8106578782687457</v>
      </c>
      <c r="X124" s="178">
        <v>7.6308474022322725</v>
      </c>
      <c r="Y124" s="180"/>
      <c r="Z124" s="196">
        <v>7.2330590369122296</v>
      </c>
      <c r="AA124" s="184">
        <v>14.83110998943863</v>
      </c>
      <c r="AB124" s="178"/>
      <c r="AC124" s="178"/>
      <c r="AD124" s="178">
        <v>35</v>
      </c>
      <c r="AE124" s="178">
        <v>16.920308952835551</v>
      </c>
      <c r="AF124" s="178">
        <v>17</v>
      </c>
      <c r="AG124" s="178">
        <v>8.5673309359438825</v>
      </c>
      <c r="AH124" s="200"/>
      <c r="AI124" s="170">
        <f t="shared" si="0"/>
        <v>17</v>
      </c>
    </row>
    <row r="125" spans="3:35" x14ac:dyDescent="0.2">
      <c r="C125" s="198"/>
      <c r="D125" s="198"/>
      <c r="E125" s="219"/>
      <c r="F125" s="198"/>
      <c r="L125" s="187">
        <v>124</v>
      </c>
      <c r="M125" s="178"/>
      <c r="N125" s="178"/>
      <c r="O125" s="185">
        <v>20.281118840977438</v>
      </c>
      <c r="P125" s="178"/>
      <c r="Q125" s="185">
        <v>19.591300179727838</v>
      </c>
      <c r="R125" s="178"/>
      <c r="S125" s="179">
        <v>0</v>
      </c>
      <c r="T125" s="185">
        <v>24.267400551801277</v>
      </c>
      <c r="U125" s="185">
        <v>25.122717312528376</v>
      </c>
      <c r="V125" s="185">
        <v>24.278490991496788</v>
      </c>
      <c r="W125" s="178">
        <v>9.0588412121173327</v>
      </c>
      <c r="X125" s="178">
        <v>7.8500738737173634</v>
      </c>
      <c r="Y125" s="180"/>
      <c r="Z125" s="196">
        <v>7.4217225403693856</v>
      </c>
      <c r="AA125" s="184"/>
      <c r="AB125" s="178"/>
      <c r="AC125" s="178"/>
      <c r="AD125" s="178">
        <v>35.9</v>
      </c>
      <c r="AE125" s="178">
        <v>17.341957904754199</v>
      </c>
      <c r="AF125" s="178">
        <v>17.5</v>
      </c>
      <c r="AG125" s="178">
        <v>8.8106578782687457</v>
      </c>
      <c r="AH125" s="200"/>
      <c r="AI125" s="170">
        <f t="shared" si="0"/>
        <v>17.5</v>
      </c>
    </row>
    <row r="126" spans="3:35" x14ac:dyDescent="0.2">
      <c r="C126" s="198"/>
      <c r="D126" s="198"/>
      <c r="E126" s="219"/>
      <c r="F126" s="198"/>
      <c r="L126" s="187">
        <v>125</v>
      </c>
      <c r="M126" s="178"/>
      <c r="N126" s="178"/>
      <c r="O126" s="185">
        <v>20.782434793163304</v>
      </c>
      <c r="P126" s="178"/>
      <c r="Q126" s="185">
        <v>20.024835279775964</v>
      </c>
      <c r="R126" s="178"/>
      <c r="S126" s="179">
        <v>0</v>
      </c>
      <c r="T126" s="185">
        <v>24.88123643495819</v>
      </c>
      <c r="U126" s="185">
        <v>25.764395724266929</v>
      </c>
      <c r="V126" s="185">
        <v>24.926620708870704</v>
      </c>
      <c r="W126" s="178">
        <v>9.3119375240945512</v>
      </c>
      <c r="X126" s="178">
        <v>8.0737614699581037</v>
      </c>
      <c r="Y126" s="180"/>
      <c r="Z126" s="196">
        <v>7.6137321942275076</v>
      </c>
      <c r="AA126" s="184"/>
      <c r="AB126" s="178"/>
      <c r="AC126" s="178"/>
      <c r="AD126" s="178">
        <v>36.799999999999997</v>
      </c>
      <c r="AE126" s="178">
        <v>17.770600499672799</v>
      </c>
      <c r="AF126" s="178">
        <v>17.899999999999999</v>
      </c>
      <c r="AG126" s="178">
        <v>9.0588412121173327</v>
      </c>
      <c r="AH126" s="200"/>
      <c r="AI126" s="170">
        <f t="shared" si="0"/>
        <v>17.899999999999999</v>
      </c>
    </row>
    <row r="127" spans="3:35" x14ac:dyDescent="0.2">
      <c r="C127" s="198"/>
      <c r="D127" s="198"/>
      <c r="E127" s="219"/>
      <c r="F127" s="198"/>
      <c r="L127" s="187">
        <v>126</v>
      </c>
      <c r="M127" s="178"/>
      <c r="N127" s="178"/>
      <c r="O127" s="185">
        <v>21.291999345426614</v>
      </c>
      <c r="P127" s="178"/>
      <c r="Q127" s="185">
        <v>20.464394644863948</v>
      </c>
      <c r="R127" s="178"/>
      <c r="S127" s="179">
        <v>0</v>
      </c>
      <c r="T127" s="185">
        <v>25.505521807262848</v>
      </c>
      <c r="U127" s="185">
        <v>26.417154237181428</v>
      </c>
      <c r="V127" s="185">
        <v>25.586680768428888</v>
      </c>
      <c r="W127" s="178">
        <v>9.5700035976972746</v>
      </c>
      <c r="X127" s="178">
        <v>8.3019641920043536</v>
      </c>
      <c r="Y127" s="180"/>
      <c r="Z127" s="196">
        <v>7.8091198638843178</v>
      </c>
      <c r="AA127" s="184"/>
      <c r="AB127" s="178"/>
      <c r="AC127" s="178"/>
      <c r="AD127" s="178">
        <v>37.700000000000003</v>
      </c>
      <c r="AE127" s="178">
        <v>18.206295394582529</v>
      </c>
      <c r="AF127" s="178">
        <v>18.399999999999999</v>
      </c>
      <c r="AG127" s="178">
        <v>9.3119375240945512</v>
      </c>
      <c r="AH127" s="200"/>
      <c r="AI127" s="170">
        <f t="shared" si="0"/>
        <v>18.399999999999999</v>
      </c>
    </row>
    <row r="128" spans="3:35" x14ac:dyDescent="0.2">
      <c r="C128" s="198"/>
      <c r="D128" s="198"/>
      <c r="E128" s="219"/>
      <c r="F128" s="198"/>
      <c r="L128" s="187">
        <v>127</v>
      </c>
      <c r="M128" s="178"/>
      <c r="N128" s="178"/>
      <c r="O128" s="185">
        <v>21.809881137043199</v>
      </c>
      <c r="P128" s="178"/>
      <c r="Q128" s="185">
        <v>20.91001317752589</v>
      </c>
      <c r="R128" s="178"/>
      <c r="S128" s="179">
        <v>0</v>
      </c>
      <c r="T128" s="185">
        <v>26.140349500802049</v>
      </c>
      <c r="U128" s="185">
        <v>27.081093958103182</v>
      </c>
      <c r="V128" s="185">
        <v>26.258793473075936</v>
      </c>
      <c r="W128" s="178">
        <v>9.8330964124157703</v>
      </c>
      <c r="X128" s="178">
        <v>8.534736256478082</v>
      </c>
      <c r="Y128" s="180"/>
      <c r="Z128" s="196">
        <v>8.0079174606575361</v>
      </c>
      <c r="AA128" s="184"/>
      <c r="AB128" s="178"/>
      <c r="AC128" s="178"/>
      <c r="AD128" s="178">
        <v>38.6</v>
      </c>
      <c r="AE128" s="178">
        <v>18.649101265175521</v>
      </c>
      <c r="AF128" s="178">
        <v>18.8</v>
      </c>
      <c r="AG128" s="178">
        <v>9.5700035976972746</v>
      </c>
      <c r="AH128" s="200"/>
      <c r="AI128" s="170">
        <f t="shared" si="0"/>
        <v>18.8</v>
      </c>
    </row>
    <row r="129" spans="3:35" x14ac:dyDescent="0.2">
      <c r="C129" s="198"/>
      <c r="D129" s="198"/>
      <c r="E129" s="219"/>
      <c r="F129" s="198"/>
      <c r="L129" s="187">
        <v>128</v>
      </c>
      <c r="M129" s="178"/>
      <c r="N129" s="178"/>
      <c r="O129" s="185">
        <v>22.336148829083239</v>
      </c>
      <c r="P129" s="178"/>
      <c r="Q129" s="185">
        <v>21.361725704201326</v>
      </c>
      <c r="R129" s="178"/>
      <c r="S129" s="179">
        <v>0</v>
      </c>
      <c r="T129" s="185">
        <v>26.785812428743448</v>
      </c>
      <c r="U129" s="185">
        <v>27.756316106268866</v>
      </c>
      <c r="V129" s="185">
        <v>26.943081397807497</v>
      </c>
      <c r="W129" s="178">
        <v>10.101273142846805</v>
      </c>
      <c r="X129" s="178">
        <v>8.7721320947129762</v>
      </c>
      <c r="Y129" s="180"/>
      <c r="Z129" s="196">
        <v>8.2101569414859306</v>
      </c>
      <c r="AA129" s="184"/>
      <c r="AB129" s="178"/>
      <c r="AC129" s="178"/>
      <c r="AD129" s="178">
        <v>39.6</v>
      </c>
      <c r="AE129" s="178">
        <v>19.099076805702079</v>
      </c>
      <c r="AF129" s="178">
        <v>19.3</v>
      </c>
      <c r="AG129" s="178">
        <v>9.8330964124157703</v>
      </c>
      <c r="AH129" s="200"/>
      <c r="AI129" s="170">
        <f t="shared" si="0"/>
        <v>19.3</v>
      </c>
    </row>
    <row r="130" spans="3:35" x14ac:dyDescent="0.2">
      <c r="C130" s="198"/>
      <c r="D130" s="198"/>
      <c r="E130" s="219"/>
      <c r="F130" s="198"/>
      <c r="L130" s="187">
        <v>129</v>
      </c>
      <c r="M130" s="178"/>
      <c r="N130" s="178"/>
      <c r="O130" s="185">
        <v>22.870871104246376</v>
      </c>
      <c r="P130" s="178"/>
      <c r="Q130" s="185">
        <v>21.819566975997699</v>
      </c>
      <c r="R130" s="178"/>
      <c r="S130" s="179">
        <v>0</v>
      </c>
      <c r="T130" s="185">
        <v>27.442003584767068</v>
      </c>
      <c r="U130" s="185">
        <v>28.44292201255907</v>
      </c>
      <c r="V130" s="185">
        <v>27.639667388165673</v>
      </c>
      <c r="W130" s="178">
        <v>10.374591157817374</v>
      </c>
      <c r="X130" s="178">
        <v>9.0142063519038391</v>
      </c>
      <c r="Y130" s="180"/>
      <c r="Z130" s="196">
        <v>8.4158703086344566</v>
      </c>
      <c r="AA130" s="184"/>
      <c r="AB130" s="178"/>
      <c r="AC130" s="178"/>
      <c r="AD130" s="178">
        <v>40.5</v>
      </c>
      <c r="AE130" s="178">
        <v>19.556280728830728</v>
      </c>
      <c r="AF130" s="178">
        <v>19.7</v>
      </c>
      <c r="AG130" s="178">
        <v>10.101273142846805</v>
      </c>
      <c r="AH130" s="200"/>
      <c r="AI130" s="170">
        <f t="shared" si="0"/>
        <v>19.7</v>
      </c>
    </row>
    <row r="131" spans="3:35" x14ac:dyDescent="0.2">
      <c r="C131" s="198"/>
      <c r="D131" s="198"/>
      <c r="E131" s="219"/>
      <c r="F131" s="198"/>
      <c r="L131" s="187">
        <v>130</v>
      </c>
      <c r="M131" s="178"/>
      <c r="N131" s="178"/>
      <c r="O131" s="185">
        <v>23.414116666699208</v>
      </c>
      <c r="P131" s="178"/>
      <c r="Q131" s="185">
        <v>22.283571669440139</v>
      </c>
      <c r="R131" s="178"/>
      <c r="S131" s="179">
        <v>0</v>
      </c>
      <c r="T131" s="185">
        <v>28.109016042505143</v>
      </c>
      <c r="U131" s="185">
        <v>29.141013118747672</v>
      </c>
      <c r="V131" s="185">
        <v>28.348674558715928</v>
      </c>
      <c r="W131" s="178">
        <v>10.653108019519474</v>
      </c>
      <c r="X131" s="178">
        <v>9.2610138862663138</v>
      </c>
      <c r="Y131" s="180"/>
      <c r="Z131" s="196">
        <v>8.6250896094036982</v>
      </c>
      <c r="AA131" s="184"/>
      <c r="AB131" s="178"/>
      <c r="AC131" s="178"/>
      <c r="AD131" s="178">
        <v>41.5</v>
      </c>
      <c r="AE131" s="178">
        <v>20.020771765509561</v>
      </c>
      <c r="AF131" s="178">
        <v>20.3</v>
      </c>
      <c r="AG131" s="178">
        <v>10.374591157817374</v>
      </c>
      <c r="AH131" s="200"/>
      <c r="AI131" s="170">
        <f t="shared" si="0"/>
        <v>20.3</v>
      </c>
    </row>
    <row r="132" spans="3:35" x14ac:dyDescent="0.2">
      <c r="C132" s="198"/>
      <c r="D132" s="198"/>
      <c r="E132" s="219"/>
      <c r="F132" s="198"/>
      <c r="L132" s="187">
        <v>131</v>
      </c>
      <c r="M132" s="178"/>
      <c r="N132" s="178"/>
      <c r="O132" s="185">
        <v>23.965954241915661</v>
      </c>
      <c r="P132" s="178"/>
      <c r="Q132" s="185">
        <v>22.753774387208114</v>
      </c>
      <c r="R132" s="178"/>
      <c r="S132" s="179">
        <v>0</v>
      </c>
      <c r="T132" s="185">
        <v>28.786942954990426</v>
      </c>
      <c r="U132" s="185">
        <v>29.850690976762088</v>
      </c>
      <c r="V132" s="185">
        <v>29.070226291543335</v>
      </c>
      <c r="W132" s="178">
        <v>10.936881482655208</v>
      </c>
      <c r="X132" s="178">
        <v>9.5126097682062341</v>
      </c>
      <c r="Y132" s="180"/>
      <c r="Z132" s="196">
        <v>8.837846935843471</v>
      </c>
      <c r="AA132" s="184"/>
      <c r="AB132" s="178"/>
      <c r="AC132" s="178"/>
      <c r="AD132" s="178">
        <v>42.5</v>
      </c>
      <c r="AE132" s="178">
        <v>20.492608664830588</v>
      </c>
      <c r="AF132" s="178">
        <v>20.8</v>
      </c>
      <c r="AG132" s="178">
        <v>10.653108019519474</v>
      </c>
      <c r="AH132" s="200"/>
      <c r="AI132" s="170">
        <f t="shared" si="0"/>
        <v>20.8</v>
      </c>
    </row>
    <row r="133" spans="3:35" x14ac:dyDescent="0.2">
      <c r="C133" s="198"/>
      <c r="D133" s="198"/>
      <c r="E133" s="219"/>
      <c r="F133" s="198"/>
      <c r="L133" s="187">
        <v>132</v>
      </c>
      <c r="M133" s="178"/>
      <c r="N133" s="178"/>
      <c r="O133" s="185">
        <v>24.526452576519709</v>
      </c>
      <c r="P133" s="178"/>
      <c r="Q133" s="185">
        <v>23.712911941536984</v>
      </c>
      <c r="R133" s="178"/>
      <c r="S133" s="179">
        <v>0</v>
      </c>
      <c r="T133" s="185">
        <v>29.475877554112195</v>
      </c>
      <c r="U133" s="185">
        <v>30.572057247954341</v>
      </c>
      <c r="V133" s="185">
        <v>29.804446234769696</v>
      </c>
      <c r="W133" s="178">
        <v>11.225969493592334</v>
      </c>
      <c r="X133" s="178">
        <v>9.7690492794986596</v>
      </c>
      <c r="Y133" s="180"/>
      <c r="Z133" s="196">
        <v>9.0541744244701619</v>
      </c>
      <c r="AA133" s="184"/>
      <c r="AB133" s="178"/>
      <c r="AC133" s="178"/>
      <c r="AD133" s="178">
        <v>43.5</v>
      </c>
      <c r="AE133" s="178">
        <v>20.971850193895403</v>
      </c>
      <c r="AF133" s="178">
        <v>21.2</v>
      </c>
      <c r="AG133" s="178">
        <v>10.936881482655208</v>
      </c>
      <c r="AH133" s="200"/>
      <c r="AI133" s="170">
        <f t="shared" si="0"/>
        <v>21.2</v>
      </c>
    </row>
    <row r="134" spans="3:35" x14ac:dyDescent="0.2">
      <c r="C134" s="198"/>
      <c r="D134" s="198"/>
      <c r="E134" s="219"/>
      <c r="F134" s="198"/>
      <c r="L134" s="187">
        <v>133</v>
      </c>
      <c r="M134" s="178"/>
      <c r="N134" s="178"/>
      <c r="O134" s="185">
        <v>25.095680438130294</v>
      </c>
      <c r="P134" s="178"/>
      <c r="Q134" s="185">
        <v>24.201915620676534</v>
      </c>
      <c r="R134" s="178"/>
      <c r="S134" s="179">
        <v>0</v>
      </c>
      <c r="T134" s="185">
        <v>30.175913150080309</v>
      </c>
      <c r="U134" s="185">
        <v>31.305213702381952</v>
      </c>
      <c r="V134" s="185">
        <v>30.551458301089539</v>
      </c>
      <c r="W134" s="178">
        <v>11.520430189529916</v>
      </c>
      <c r="X134" s="178">
        <v>10.030387912476359</v>
      </c>
      <c r="Y134" s="180"/>
      <c r="Z134" s="196">
        <v>9.274104255988382</v>
      </c>
      <c r="AA134" s="184"/>
      <c r="AB134" s="178"/>
      <c r="AC134" s="178"/>
      <c r="AD134" s="178">
        <v>44.5</v>
      </c>
      <c r="AE134" s="178">
        <v>21.458555137683309</v>
      </c>
      <c r="AF134" s="178">
        <v>21.8</v>
      </c>
      <c r="AG134" s="178">
        <v>11.225969493592334</v>
      </c>
      <c r="AH134" s="200"/>
      <c r="AI134" s="170">
        <f t="shared" si="0"/>
        <v>21.8</v>
      </c>
    </row>
    <row r="135" spans="3:35" x14ac:dyDescent="0.2">
      <c r="C135" s="198"/>
      <c r="D135" s="198"/>
      <c r="E135" s="219"/>
      <c r="F135" s="198"/>
      <c r="L135" s="187">
        <v>134</v>
      </c>
      <c r="M135" s="178"/>
      <c r="N135" s="178"/>
      <c r="O135" s="185">
        <v>25.673706615208449</v>
      </c>
      <c r="P135" s="178"/>
      <c r="Q135" s="185">
        <v>24.697255010684202</v>
      </c>
      <c r="R135" s="178"/>
      <c r="S135" s="179">
        <v>0</v>
      </c>
      <c r="T135" s="185">
        <v>30.887143130896892</v>
      </c>
      <c r="U135" s="185">
        <v>32.050262218099562</v>
      </c>
      <c r="V135" s="185">
        <v>31.311386666325436</v>
      </c>
      <c r="W135" s="178">
        <v>11.820321897673878</v>
      </c>
      <c r="X135" s="178">
        <v>10.296681369227352</v>
      </c>
      <c r="Y135" s="180"/>
      <c r="Z135" s="196">
        <v>9.4976686550161471</v>
      </c>
      <c r="AA135" s="184"/>
      <c r="AB135" s="178"/>
      <c r="AC135" s="178"/>
      <c r="AD135" s="178">
        <v>45.5</v>
      </c>
      <c r="AE135" s="178">
        <v>21.952782298921218</v>
      </c>
      <c r="AF135" s="178">
        <v>22.3</v>
      </c>
      <c r="AG135" s="178">
        <v>11.520430189529916</v>
      </c>
      <c r="AH135" s="200"/>
      <c r="AI135" s="170">
        <f t="shared" si="0"/>
        <v>22.3</v>
      </c>
    </row>
    <row r="136" spans="3:35" x14ac:dyDescent="0.2">
      <c r="C136" s="198"/>
      <c r="D136" s="198"/>
      <c r="E136" s="219"/>
      <c r="F136" s="198"/>
      <c r="L136" s="187">
        <v>135</v>
      </c>
      <c r="M136" s="178"/>
      <c r="N136" s="178"/>
      <c r="O136" s="185">
        <v>26.260599916907033</v>
      </c>
      <c r="P136" s="178"/>
      <c r="Q136" s="185">
        <v>25.198964355616404</v>
      </c>
      <c r="R136" s="178"/>
      <c r="S136" s="179">
        <v>0</v>
      </c>
      <c r="T136" s="185">
        <v>31.60966096183569</v>
      </c>
      <c r="U136" s="185">
        <v>32.807304780460228</v>
      </c>
      <c r="V136" s="185">
        <v>32.084355768001963</v>
      </c>
      <c r="W136" s="178">
        <v>12.125703134422556</v>
      </c>
      <c r="X136" s="178">
        <v>10.56798556080196</v>
      </c>
      <c r="Y136" s="180"/>
      <c r="Z136" s="196">
        <v>9.7248998898139369</v>
      </c>
      <c r="AA136" s="184"/>
      <c r="AB136" s="178"/>
      <c r="AC136" s="178"/>
      <c r="AD136" s="178">
        <v>46.6</v>
      </c>
      <c r="AE136" s="178">
        <v>22.454590497955575</v>
      </c>
      <c r="AF136" s="178">
        <v>22.8</v>
      </c>
      <c r="AG136" s="178">
        <v>11.820321897673878</v>
      </c>
      <c r="AH136" s="200"/>
      <c r="AI136" s="170">
        <f t="shared" si="0"/>
        <v>22.8</v>
      </c>
    </row>
    <row r="137" spans="3:35" x14ac:dyDescent="0.2">
      <c r="C137" s="198"/>
      <c r="D137" s="198"/>
      <c r="E137" s="219"/>
      <c r="F137" s="198"/>
      <c r="L137" s="187">
        <v>136</v>
      </c>
      <c r="M137" s="178"/>
      <c r="N137" s="178"/>
      <c r="O137" s="185">
        <v>26.85642917292234</v>
      </c>
      <c r="P137" s="178"/>
      <c r="Q137" s="185">
        <v>25.707077829842628</v>
      </c>
      <c r="R137" s="178"/>
      <c r="S137" s="179">
        <v>0</v>
      </c>
      <c r="T137" s="185">
        <v>32.343560184928265</v>
      </c>
      <c r="U137" s="185">
        <v>33.57644348142621</v>
      </c>
      <c r="V137" s="185">
        <v>32.870490303938226</v>
      </c>
      <c r="W137" s="178">
        <v>12.43663260456127</v>
      </c>
      <c r="X137" s="178">
        <v>10.844356606428292</v>
      </c>
      <c r="Y137" s="180"/>
      <c r="Z137" s="196">
        <v>9.9558302720175664</v>
      </c>
      <c r="AA137" s="184"/>
      <c r="AB137" s="178"/>
      <c r="AC137" s="178"/>
      <c r="AD137" s="178">
        <v>47.6</v>
      </c>
      <c r="AE137" s="178"/>
      <c r="AF137" s="178">
        <v>23.4</v>
      </c>
      <c r="AG137" s="178">
        <v>12.125703134422556</v>
      </c>
      <c r="AH137" s="200"/>
      <c r="AI137" s="170">
        <f t="shared" si="0"/>
        <v>23.4</v>
      </c>
    </row>
    <row r="138" spans="3:35" x14ac:dyDescent="0.2">
      <c r="C138" s="198"/>
      <c r="D138" s="198"/>
      <c r="E138" s="219"/>
      <c r="F138" s="198"/>
      <c r="L138" s="187">
        <v>137</v>
      </c>
      <c r="M138" s="178"/>
      <c r="N138" s="178"/>
      <c r="O138" s="185">
        <v>27.461263233348141</v>
      </c>
      <c r="P138" s="178"/>
      <c r="Q138" s="185">
        <v>26.221629538697922</v>
      </c>
      <c r="R138" s="178"/>
      <c r="S138" s="179">
        <v>0</v>
      </c>
      <c r="T138" s="185">
        <v>33.088934418458166</v>
      </c>
      <c r="U138" s="185">
        <v>34.357780518889513</v>
      </c>
      <c r="V138" s="185">
        <v>33.669915230857889</v>
      </c>
      <c r="W138" s="178">
        <v>12.753169200466829</v>
      </c>
      <c r="X138" s="178">
        <v>11.125850832736758</v>
      </c>
      <c r="Y138" s="180"/>
      <c r="Z138" s="178"/>
      <c r="AA138" s="184"/>
      <c r="AB138" s="178"/>
      <c r="AC138" s="178"/>
      <c r="AD138" s="178">
        <v>48.7</v>
      </c>
      <c r="AE138" s="178"/>
      <c r="AF138" s="178">
        <v>24</v>
      </c>
      <c r="AG138" s="178">
        <v>12.43663260456127</v>
      </c>
      <c r="AH138" s="200"/>
      <c r="AI138" s="170">
        <f t="shared" si="0"/>
        <v>24</v>
      </c>
    </row>
    <row r="139" spans="3:35" x14ac:dyDescent="0.2">
      <c r="C139" s="198"/>
      <c r="D139" s="198"/>
      <c r="E139" s="219"/>
      <c r="F139" s="198"/>
      <c r="L139" s="187">
        <v>138</v>
      </c>
      <c r="M139" s="178"/>
      <c r="N139" s="178"/>
      <c r="O139" s="185">
        <v>28.075170968531324</v>
      </c>
      <c r="P139" s="178"/>
      <c r="Q139" s="185">
        <v>26.742653519125287</v>
      </c>
      <c r="R139" s="178"/>
      <c r="S139" s="179">
        <v>0</v>
      </c>
      <c r="T139" s="185">
        <v>33.84587735646133</v>
      </c>
      <c r="U139" s="185">
        <v>35.15141819600197</v>
      </c>
      <c r="V139" s="185">
        <v>34.482755763017181</v>
      </c>
      <c r="W139" s="178">
        <v>13.075372001320838</v>
      </c>
      <c r="X139" s="178">
        <v>11.412524772993002</v>
      </c>
      <c r="Y139" s="180"/>
      <c r="Z139" s="178"/>
      <c r="AA139" s="184"/>
      <c r="AB139" s="178"/>
      <c r="AC139" s="178"/>
      <c r="AD139" s="178">
        <v>49.8</v>
      </c>
      <c r="AE139" s="178"/>
      <c r="AF139" s="178">
        <v>24.5</v>
      </c>
      <c r="AG139" s="178">
        <v>12.753169200466829</v>
      </c>
      <c r="AH139" s="200"/>
      <c r="AI139" s="170">
        <f t="shared" si="0"/>
        <v>24.5</v>
      </c>
    </row>
    <row r="140" spans="3:35" x14ac:dyDescent="0.2">
      <c r="C140" s="198"/>
      <c r="D140" s="198"/>
      <c r="E140" s="219"/>
      <c r="F140" s="198"/>
      <c r="L140" s="187">
        <v>139</v>
      </c>
      <c r="M140" s="178"/>
      <c r="N140" s="178"/>
      <c r="O140" s="185">
        <v>28.698221268930585</v>
      </c>
      <c r="P140" s="178"/>
      <c r="Q140" s="185">
        <v>27.270183740306084</v>
      </c>
      <c r="R140" s="178"/>
      <c r="S140" s="179">
        <v>0</v>
      </c>
      <c r="T140" s="185">
        <v>34.614482768233977</v>
      </c>
      <c r="U140" s="185">
        <v>35.95745892051351</v>
      </c>
      <c r="V140" s="185">
        <v>35.309137370849854</v>
      </c>
      <c r="W140" s="178">
        <v>13.40330027233245</v>
      </c>
      <c r="X140" s="178">
        <v>11.704435166339545</v>
      </c>
      <c r="Y140" s="180"/>
      <c r="Z140" s="178"/>
      <c r="AA140" s="184"/>
      <c r="AB140" s="178"/>
      <c r="AC140" s="178"/>
      <c r="AD140" s="178">
        <v>50.9</v>
      </c>
      <c r="AE140" s="178"/>
      <c r="AF140" s="178">
        <v>25.1</v>
      </c>
      <c r="AG140" s="178">
        <v>13.075372001320838</v>
      </c>
      <c r="AH140" s="200"/>
      <c r="AI140" s="170">
        <f t="shared" si="0"/>
        <v>25.1</v>
      </c>
    </row>
    <row r="141" spans="3:35" x14ac:dyDescent="0.2">
      <c r="C141" s="198"/>
      <c r="D141" s="198"/>
      <c r="E141" s="219"/>
      <c r="F141" s="198"/>
      <c r="L141" s="187">
        <v>140</v>
      </c>
      <c r="M141" s="178"/>
      <c r="N141" s="178"/>
      <c r="O141" s="185">
        <v>29.330483044975733</v>
      </c>
      <c r="P141" s="178"/>
      <c r="Q141" s="185">
        <v>27.804254104281945</v>
      </c>
      <c r="R141" s="178"/>
      <c r="S141" s="179">
        <v>0</v>
      </c>
      <c r="T141" s="185">
        <v>35.394844497847018</v>
      </c>
      <c r="U141" s="185">
        <v>36.776005204120828</v>
      </c>
      <c r="V141" s="185">
        <v>36.149185779629505</v>
      </c>
      <c r="W141" s="178">
        <v>13.737013463969374</v>
      </c>
      <c r="X141" s="178">
        <v>12.001638957045131</v>
      </c>
      <c r="Y141" s="180"/>
      <c r="Z141" s="178"/>
      <c r="AA141" s="184"/>
      <c r="AB141" s="178"/>
      <c r="AC141" s="178"/>
      <c r="AD141" s="178">
        <v>52</v>
      </c>
      <c r="AE141" s="178"/>
      <c r="AF141" s="178">
        <v>25.6</v>
      </c>
      <c r="AG141" s="178">
        <v>13.40330027233245</v>
      </c>
      <c r="AH141" s="200"/>
      <c r="AI141" s="170">
        <f t="shared" si="0"/>
        <v>25.6</v>
      </c>
    </row>
    <row r="142" spans="3:35" x14ac:dyDescent="0.2">
      <c r="L142" s="187">
        <v>141</v>
      </c>
      <c r="M142" s="178"/>
      <c r="N142" s="178"/>
      <c r="O142" s="185">
        <v>29.972025226930278</v>
      </c>
      <c r="P142" s="178"/>
      <c r="Q142" s="185">
        <v>28.344898446564923</v>
      </c>
      <c r="R142" s="178"/>
      <c r="S142" s="179">
        <v>0</v>
      </c>
      <c r="T142" s="185">
        <v>36.187056463667126</v>
      </c>
      <c r="U142" s="185">
        <v>37.607159661822969</v>
      </c>
      <c r="V142" s="185">
        <v>37.003026968148063</v>
      </c>
      <c r="W142" s="178">
        <v>14.076571211198184</v>
      </c>
      <c r="X142" s="178">
        <v>12.30419329376301</v>
      </c>
      <c r="Y142" s="180"/>
      <c r="Z142" s="178"/>
      <c r="AA142" s="184"/>
      <c r="AB142" s="178"/>
      <c r="AC142" s="178"/>
      <c r="AD142" s="178">
        <v>53.2</v>
      </c>
      <c r="AE142" s="178"/>
      <c r="AF142" s="178">
        <v>26.2</v>
      </c>
      <c r="AG142" s="178">
        <v>13.737013463969374</v>
      </c>
      <c r="AI142" s="170">
        <f t="shared" si="0"/>
        <v>26.2</v>
      </c>
    </row>
    <row r="143" spans="3:35" x14ac:dyDescent="0.2">
      <c r="L143" s="187">
        <v>142</v>
      </c>
      <c r="M143" s="178"/>
      <c r="N143" s="178"/>
      <c r="O143" s="185">
        <v>30.622916764755146</v>
      </c>
      <c r="P143" s="178"/>
      <c r="Q143" s="185">
        <v>28.892150536738853</v>
      </c>
      <c r="R143" s="178"/>
      <c r="S143" s="179">
        <v>0</v>
      </c>
      <c r="T143" s="185">
        <v>36.991212657883736</v>
      </c>
      <c r="U143" s="185">
        <v>38.451025011286994</v>
      </c>
      <c r="V143" s="185">
        <v>37.870787167410015</v>
      </c>
      <c r="W143" s="178">
        <v>14.422033332732607</v>
      </c>
      <c r="X143" s="178">
        <v>12.612155528796341</v>
      </c>
      <c r="Y143" s="180"/>
      <c r="Z143" s="178"/>
      <c r="AA143" s="184"/>
      <c r="AB143" s="178"/>
      <c r="AC143" s="178"/>
      <c r="AD143" s="178">
        <v>54.4</v>
      </c>
      <c r="AE143" s="178"/>
      <c r="AF143" s="178">
        <v>26.7</v>
      </c>
      <c r="AG143" s="178">
        <v>14.076571211198184</v>
      </c>
      <c r="AI143" s="170">
        <f t="shared" si="0"/>
        <v>26.7</v>
      </c>
    </row>
    <row r="144" spans="3:35" x14ac:dyDescent="0.2">
      <c r="L144" s="187">
        <v>143</v>
      </c>
      <c r="M144" s="178"/>
      <c r="N144" s="178"/>
      <c r="O144" s="185">
        <v>31.283226627974603</v>
      </c>
      <c r="P144" s="178"/>
      <c r="Q144" s="185">
        <v>29.446044079050946</v>
      </c>
      <c r="R144" s="178"/>
      <c r="S144" s="179">
        <v>0</v>
      </c>
      <c r="T144" s="185">
        <v>37.807407146043566</v>
      </c>
      <c r="U144" s="185">
        <v>39.307704072221355</v>
      </c>
      <c r="V144" s="185">
        <v>38.75259285934424</v>
      </c>
      <c r="W144" s="178">
        <v>14.773459830290868</v>
      </c>
      <c r="X144" s="178">
        <v>12.925583217372084</v>
      </c>
      <c r="Y144" s="180"/>
      <c r="Z144" s="178"/>
      <c r="AA144" s="184"/>
      <c r="AB144" s="178"/>
      <c r="AC144" s="178"/>
      <c r="AD144" s="178">
        <v>55.5</v>
      </c>
      <c r="AE144" s="178"/>
      <c r="AF144" s="178">
        <v>27.3</v>
      </c>
      <c r="AG144" s="178">
        <v>14.422033332732607</v>
      </c>
      <c r="AI144" s="170">
        <f t="shared" si="0"/>
        <v>27.3</v>
      </c>
    </row>
    <row r="145" spans="12:35" x14ac:dyDescent="0.2">
      <c r="L145" s="187">
        <v>144</v>
      </c>
      <c r="M145" s="178"/>
      <c r="N145" s="178"/>
      <c r="O145" s="185">
        <v>31.953023805544397</v>
      </c>
      <c r="P145" s="178"/>
      <c r="Q145" s="185">
        <v>30.006612712993249</v>
      </c>
      <c r="R145" s="178"/>
      <c r="S145" s="179">
        <v>0</v>
      </c>
      <c r="T145" s="185">
        <v>38.63573406659048</v>
      </c>
      <c r="U145" s="185">
        <v>40.177299765757652</v>
      </c>
      <c r="V145" s="185">
        <v>39.64857077553004</v>
      </c>
      <c r="W145" s="178">
        <v>15.130910887860535</v>
      </c>
      <c r="X145" s="178">
        <v>13.244534116922294</v>
      </c>
      <c r="Y145" s="180"/>
      <c r="Z145" s="178"/>
      <c r="AA145" s="184"/>
      <c r="AB145" s="178"/>
      <c r="AC145" s="178"/>
      <c r="AD145" s="178">
        <v>56.7</v>
      </c>
      <c r="AE145" s="178"/>
      <c r="AF145" s="178">
        <v>27.8</v>
      </c>
      <c r="AG145" s="178">
        <v>14.773459830290868</v>
      </c>
      <c r="AI145" s="170">
        <f t="shared" si="0"/>
        <v>27.8</v>
      </c>
    </row>
    <row r="146" spans="12:35" x14ac:dyDescent="0.2">
      <c r="L146" s="187">
        <v>145</v>
      </c>
      <c r="M146" s="178"/>
      <c r="N146" s="178"/>
      <c r="O146" s="185">
        <v>32.632377305720148</v>
      </c>
      <c r="P146" s="178"/>
      <c r="Q146" s="185">
        <v>30.573890013875943</v>
      </c>
      <c r="R146" s="178"/>
      <c r="S146" s="179">
        <v>0</v>
      </c>
      <c r="T146" s="185">
        <v>39.476287630411043</v>
      </c>
      <c r="U146" s="185">
        <v>41.059915113839907</v>
      </c>
      <c r="V146" s="185">
        <v>40.558847895938172</v>
      </c>
      <c r="W146" s="178">
        <v>15.494446870971769</v>
      </c>
      <c r="X146" s="178">
        <v>13.569066186372931</v>
      </c>
      <c r="Y146" s="180"/>
      <c r="Z146" s="178"/>
      <c r="AA146" s="184"/>
      <c r="AB146" s="178"/>
      <c r="AC146" s="178"/>
      <c r="AD146" s="178">
        <v>57.9</v>
      </c>
      <c r="AE146" s="178"/>
      <c r="AF146" s="178">
        <v>28.7</v>
      </c>
      <c r="AG146" s="178">
        <v>15.130910887860535</v>
      </c>
      <c r="AI146" s="170">
        <f t="shared" si="0"/>
        <v>28.7</v>
      </c>
    </row>
    <row r="147" spans="12:35" x14ac:dyDescent="0.2">
      <c r="L147" s="187">
        <v>146</v>
      </c>
      <c r="M147" s="178"/>
      <c r="N147" s="178"/>
      <c r="O147" s="185">
        <v>33.321356155930054</v>
      </c>
      <c r="P147" s="178"/>
      <c r="Q147" s="185">
        <v>31.147909493390934</v>
      </c>
      <c r="R147" s="178"/>
      <c r="S147" s="179">
        <v>0</v>
      </c>
      <c r="T147" s="185">
        <v>40.329162120387466</v>
      </c>
      <c r="U147" s="185">
        <v>41.955653238622943</v>
      </c>
      <c r="V147" s="185">
        <v>41.483551447688932</v>
      </c>
      <c r="W147" s="178">
        <v>15.864128325978916</v>
      </c>
      <c r="X147" s="178">
        <v>13.899237585440348</v>
      </c>
      <c r="Y147" s="180"/>
      <c r="Z147" s="178"/>
      <c r="AA147" s="184"/>
      <c r="AB147" s="178"/>
      <c r="AC147" s="178"/>
      <c r="AD147" s="178">
        <v>59.2</v>
      </c>
      <c r="AE147" s="178"/>
      <c r="AF147" s="178">
        <v>28.9</v>
      </c>
      <c r="AG147" s="178">
        <v>15.494446870971769</v>
      </c>
      <c r="AI147" s="170">
        <f t="shared" si="0"/>
        <v>28.9</v>
      </c>
    </row>
    <row r="148" spans="12:35" x14ac:dyDescent="0.2">
      <c r="L148" s="187">
        <v>147</v>
      </c>
      <c r="M148" s="178"/>
      <c r="N148" s="178"/>
      <c r="O148" s="185">
        <v>34.020029402647104</v>
      </c>
      <c r="P148" s="178"/>
      <c r="Q148" s="185">
        <v>31.728704600167259</v>
      </c>
      <c r="R148" s="178"/>
      <c r="S148" s="179">
        <v>0</v>
      </c>
      <c r="T148" s="185">
        <v>41.194451890954745</v>
      </c>
      <c r="U148" s="185">
        <v>42.864617361877038</v>
      </c>
      <c r="V148" s="185">
        <v>42.422808903822215</v>
      </c>
      <c r="W148" s="178">
        <v>16.240015979348737</v>
      </c>
      <c r="X148" s="178">
        <v>14.235106673934748</v>
      </c>
      <c r="Y148" s="180"/>
      <c r="Z148" s="178"/>
      <c r="AA148" s="184"/>
      <c r="AB148" s="178"/>
      <c r="AC148" s="178"/>
      <c r="AD148" s="178">
        <v>60.4</v>
      </c>
      <c r="AE148" s="178"/>
      <c r="AF148" s="178">
        <v>29.6</v>
      </c>
      <c r="AG148" s="178">
        <v>15.864128325978916</v>
      </c>
      <c r="AI148" s="170">
        <f t="shared" si="0"/>
        <v>29.6</v>
      </c>
    </row>
    <row r="149" spans="12:35" x14ac:dyDescent="0.2">
      <c r="L149" s="187">
        <v>148</v>
      </c>
      <c r="M149" s="178"/>
      <c r="N149" s="178"/>
      <c r="O149" s="185">
        <v>34.728466111263671</v>
      </c>
      <c r="P149" s="178"/>
      <c r="Q149" s="185">
        <v>32.316308720316904</v>
      </c>
      <c r="R149" s="178"/>
      <c r="S149" s="179">
        <v>0</v>
      </c>
      <c r="T149" s="185">
        <v>42.072251367664919</v>
      </c>
      <c r="U149" s="185">
        <v>43.78691080440106</v>
      </c>
      <c r="V149" s="185">
        <v>43.376747982085149</v>
      </c>
      <c r="W149" s="178">
        <v>16.622170736957884</v>
      </c>
      <c r="X149" s="178">
        <v>14.576732011071194</v>
      </c>
      <c r="Y149" s="180"/>
      <c r="Z149" s="178"/>
      <c r="AA149" s="184"/>
      <c r="AB149" s="178"/>
      <c r="AC149" s="178"/>
      <c r="AD149" s="178">
        <v>61.7</v>
      </c>
      <c r="AE149" s="178"/>
      <c r="AF149" s="178">
        <v>30.1</v>
      </c>
      <c r="AG149" s="178">
        <v>16.240015979348737</v>
      </c>
      <c r="AI149" s="170">
        <f t="shared" si="0"/>
        <v>30.1</v>
      </c>
    </row>
    <row r="150" spans="12:35" x14ac:dyDescent="0.2">
      <c r="L150" s="187">
        <v>149</v>
      </c>
      <c r="M150" s="178"/>
      <c r="N150" s="178"/>
      <c r="O150" s="185">
        <v>35.446735365968863</v>
      </c>
      <c r="P150" s="178"/>
      <c r="Q150" s="185">
        <v>32.910755177973698</v>
      </c>
      <c r="R150" s="178"/>
      <c r="S150" s="179">
        <v>0</v>
      </c>
      <c r="T150" s="185">
        <v>42.96265504675582</v>
      </c>
      <c r="U150" s="185">
        <v>44.722636985443103</v>
      </c>
      <c r="V150" s="185">
        <v>44.345496643731259</v>
      </c>
      <c r="W150" s="178">
        <v>17.010653683396427</v>
      </c>
      <c r="X150" s="178">
        <v>14.924172354787315</v>
      </c>
      <c r="Y150" s="180"/>
      <c r="Z150" s="178"/>
      <c r="AA150" s="184"/>
      <c r="AB150" s="178"/>
      <c r="AC150" s="178"/>
      <c r="AD150" s="178">
        <v>63</v>
      </c>
      <c r="AE150" s="178"/>
      <c r="AF150" s="178">
        <v>30.7</v>
      </c>
      <c r="AG150" s="178">
        <v>16.622170736957884</v>
      </c>
      <c r="AI150" s="170">
        <f t="shared" si="0"/>
        <v>30.7</v>
      </c>
    </row>
    <row r="151" spans="12:35" x14ac:dyDescent="0.2">
      <c r="L151" s="187">
        <v>150</v>
      </c>
      <c r="M151" s="178"/>
      <c r="N151" s="178"/>
      <c r="O151" s="185">
        <v>36.174906269625382</v>
      </c>
      <c r="P151" s="178"/>
      <c r="Q151" s="185">
        <v>33.512077235822701</v>
      </c>
      <c r="R151" s="178"/>
      <c r="S151" s="179">
        <v>0</v>
      </c>
      <c r="T151" s="185">
        <v>43.865757494726061</v>
      </c>
      <c r="U151" s="185">
        <v>45.671899422127566</v>
      </c>
      <c r="V151" s="185">
        <v>45.329183092334794</v>
      </c>
      <c r="W151" s="178">
        <v>17.405526081279536</v>
      </c>
      <c r="X151" s="178">
        <v>15.277486661068119</v>
      </c>
      <c r="Y151" s="180"/>
      <c r="Z151" s="178"/>
      <c r="AA151" s="184"/>
      <c r="AB151" s="178"/>
      <c r="AC151" s="178"/>
      <c r="AD151" s="178">
        <v>64.3</v>
      </c>
      <c r="AE151" s="178"/>
      <c r="AF151" s="178">
        <v>31.9</v>
      </c>
      <c r="AG151" s="178">
        <v>17.010653683396427</v>
      </c>
      <c r="AI151" s="170">
        <f t="shared" si="0"/>
        <v>31.9</v>
      </c>
    </row>
    <row r="152" spans="12:35" x14ac:dyDescent="0.2">
      <c r="L152" s="187">
        <v>151</v>
      </c>
      <c r="M152" s="178"/>
      <c r="N152" s="178"/>
      <c r="O152" s="185">
        <v>36.91304794365039</v>
      </c>
      <c r="P152" s="178"/>
      <c r="Q152" s="185">
        <v>34.120308095621958</v>
      </c>
      <c r="R152" s="178"/>
      <c r="S152" s="179">
        <v>0</v>
      </c>
      <c r="T152" s="185">
        <v>44.781653347915544</v>
      </c>
      <c r="U152" s="185">
        <v>46.634801728890693</v>
      </c>
      <c r="V152" s="185">
        <v>46.327935772619028</v>
      </c>
      <c r="W152" s="178">
        <v>17.806849370566439</v>
      </c>
      <c r="X152" s="178">
        <v>15.636734083277657</v>
      </c>
      <c r="Y152" s="180"/>
      <c r="Z152" s="178"/>
      <c r="AA152" s="184"/>
      <c r="AB152" s="178"/>
      <c r="AC152" s="178"/>
      <c r="AD152" s="178">
        <v>65.599999999999994</v>
      </c>
      <c r="AE152" s="178"/>
      <c r="AF152" s="178">
        <v>32.700000000000003</v>
      </c>
      <c r="AG152" s="178">
        <v>17.405526081279536</v>
      </c>
      <c r="AI152" s="170">
        <f t="shared" si="0"/>
        <v>32.700000000000003</v>
      </c>
    </row>
    <row r="153" spans="12:35" x14ac:dyDescent="0.2">
      <c r="L153" s="187">
        <v>152</v>
      </c>
      <c r="M153" s="178"/>
      <c r="N153" s="178"/>
      <c r="O153" s="185">
        <v>37.661229527895486</v>
      </c>
      <c r="P153" s="178"/>
      <c r="Q153" s="185">
        <v>34.735480898716865</v>
      </c>
      <c r="R153" s="178"/>
      <c r="S153" s="179">
        <v>0</v>
      </c>
      <c r="T153" s="185">
        <v>45.710437312090022</v>
      </c>
      <c r="U153" s="185">
        <v>47.611447616921573</v>
      </c>
      <c r="V153" s="185">
        <v>47.341883369297335</v>
      </c>
      <c r="W153" s="178">
        <v>18.214685167886266</v>
      </c>
      <c r="X153" s="178">
        <v>16.001973971497524</v>
      </c>
      <c r="Y153" s="180"/>
      <c r="Z153" s="178"/>
      <c r="AA153" s="184"/>
      <c r="AB153" s="178"/>
      <c r="AC153" s="178"/>
      <c r="AD153" s="178">
        <v>66.900000000000006</v>
      </c>
      <c r="AE153" s="178"/>
      <c r="AF153" s="178">
        <v>33.6</v>
      </c>
      <c r="AG153" s="178">
        <v>17.806849370566439</v>
      </c>
      <c r="AI153" s="170">
        <f t="shared" si="0"/>
        <v>33.6</v>
      </c>
    </row>
    <row r="154" spans="12:35" x14ac:dyDescent="0.2">
      <c r="L154" s="187">
        <v>153</v>
      </c>
      <c r="M154" s="178"/>
      <c r="N154" s="178"/>
      <c r="O154" s="185">
        <v>38.419520180530739</v>
      </c>
      <c r="P154" s="178"/>
      <c r="Q154" s="185">
        <v>35.357628726546373</v>
      </c>
      <c r="R154" s="178"/>
      <c r="S154" s="179">
        <v>0</v>
      </c>
      <c r="T154" s="185">
        <v>46.652204162032625</v>
      </c>
      <c r="U154" s="185">
        <v>48.601940893611463</v>
      </c>
      <c r="V154" s="185">
        <v>48.371154805928121</v>
      </c>
      <c r="W154" s="178">
        <v>18.629095265871012</v>
      </c>
      <c r="X154" s="178">
        <v>16.373265871871336</v>
      </c>
      <c r="Y154" s="180"/>
      <c r="Z154" s="178"/>
      <c r="AA154" s="184"/>
      <c r="AB154" s="178"/>
      <c r="AC154" s="178"/>
      <c r="AD154" s="178">
        <v>68.3</v>
      </c>
      <c r="AE154" s="178"/>
      <c r="AF154" s="178">
        <v>34.4</v>
      </c>
      <c r="AG154" s="178">
        <v>18.214685167886266</v>
      </c>
      <c r="AI154" s="170">
        <f t="shared" si="0"/>
        <v>34.4</v>
      </c>
    </row>
    <row r="155" spans="12:35" x14ac:dyDescent="0.2">
      <c r="L155" s="187">
        <v>154</v>
      </c>
      <c r="M155" s="178"/>
      <c r="N155" s="178"/>
      <c r="O155" s="185">
        <v>39.187989077928087</v>
      </c>
      <c r="P155" s="178"/>
      <c r="Q155" s="185">
        <v>35.98678460114165</v>
      </c>
      <c r="R155" s="178"/>
      <c r="S155" s="179">
        <v>0</v>
      </c>
      <c r="T155" s="185">
        <v>47.607048741139231</v>
      </c>
      <c r="U155" s="185">
        <v>49.606385462008937</v>
      </c>
      <c r="V155" s="185">
        <v>49.415879243782072</v>
      </c>
      <c r="W155" s="178">
        <v>19.050141632495194</v>
      </c>
      <c r="X155" s="178">
        <v>16.750669525956489</v>
      </c>
      <c r="Y155" s="180"/>
      <c r="Z155" s="178"/>
      <c r="AA155" s="184"/>
      <c r="AB155" s="178"/>
      <c r="AC155" s="178"/>
      <c r="AD155" s="178"/>
      <c r="AE155" s="178"/>
      <c r="AF155" s="178">
        <v>35.299999999999997</v>
      </c>
      <c r="AG155" s="178">
        <v>18.629095265871012</v>
      </c>
      <c r="AI155" s="170">
        <f t="shared" si="0"/>
        <v>35.299999999999997</v>
      </c>
    </row>
    <row r="156" spans="12:35" x14ac:dyDescent="0.2">
      <c r="L156" s="187">
        <v>155</v>
      </c>
      <c r="M156" s="178"/>
      <c r="N156" s="178"/>
      <c r="O156" s="185">
        <v>39.966705414547633</v>
      </c>
      <c r="P156" s="178"/>
      <c r="Q156" s="185">
        <v>36.622981485617487</v>
      </c>
      <c r="R156" s="178"/>
      <c r="S156" s="179">
        <v>0</v>
      </c>
      <c r="T156" s="185">
        <v>48.575065961018858</v>
      </c>
      <c r="U156" s="185">
        <v>50.624885320281678</v>
      </c>
      <c r="V156" s="185">
        <v>50.476186080722279</v>
      </c>
      <c r="W156" s="178">
        <v>19.47788641042284</v>
      </c>
      <c r="X156" s="178">
        <v>17.13424487008206</v>
      </c>
      <c r="Y156" s="180"/>
      <c r="Z156" s="178"/>
      <c r="AA156" s="184"/>
      <c r="AB156" s="178"/>
      <c r="AC156" s="178"/>
      <c r="AD156" s="178"/>
      <c r="AE156" s="178"/>
      <c r="AF156" s="178">
        <v>36.200000000000003</v>
      </c>
      <c r="AG156" s="178">
        <v>19.050141632495194</v>
      </c>
      <c r="AI156" s="170">
        <f t="shared" si="0"/>
        <v>36.200000000000003</v>
      </c>
    </row>
    <row r="157" spans="12:35" x14ac:dyDescent="0.2">
      <c r="L157" s="187">
        <v>156</v>
      </c>
      <c r="M157" s="178"/>
      <c r="N157" s="178"/>
      <c r="O157" s="185">
        <v>40.755738402824292</v>
      </c>
      <c r="P157" s="178"/>
      <c r="Q157" s="185">
        <v>37.266252284656801</v>
      </c>
      <c r="R157" s="178"/>
      <c r="S157" s="179">
        <v>0</v>
      </c>
      <c r="T157" s="185">
        <v>49.556350801100031</v>
      </c>
      <c r="U157" s="185">
        <v>51.657544561185887</v>
      </c>
      <c r="V157" s="185">
        <v>51.552204950097526</v>
      </c>
      <c r="W157" s="178">
        <v>19.912391916360498</v>
      </c>
      <c r="X157" s="178">
        <v>17.524052034712192</v>
      </c>
      <c r="Y157" s="180"/>
      <c r="Z157" s="178"/>
      <c r="AA157" s="184"/>
      <c r="AB157" s="178"/>
      <c r="AC157" s="178"/>
      <c r="AD157" s="178"/>
      <c r="AE157" s="178"/>
      <c r="AF157" s="178">
        <v>37.1</v>
      </c>
      <c r="AG157" s="178">
        <v>19.47788641042284</v>
      </c>
      <c r="AI157" s="170">
        <f t="shared" si="0"/>
        <v>37.1</v>
      </c>
    </row>
    <row r="158" spans="12:35" x14ac:dyDescent="0.2">
      <c r="L158" s="187">
        <v>157</v>
      </c>
      <c r="M158" s="178"/>
      <c r="N158" s="178"/>
      <c r="O158" s="185">
        <v>41.555157273056892</v>
      </c>
      <c r="P158" s="178"/>
      <c r="Q158" s="185">
        <v>37.916629844987447</v>
      </c>
      <c r="R158" s="178"/>
      <c r="S158" s="179">
        <v>0</v>
      </c>
      <c r="T158" s="185">
        <v>50.550998308240473</v>
      </c>
      <c r="U158" s="185">
        <v>52.70446737154019</v>
      </c>
      <c r="V158" s="185">
        <v>52.644065719647067</v>
      </c>
      <c r="W158" s="178">
        <v>20.353720640417258</v>
      </c>
      <c r="X158" s="178">
        <v>17.920151343817118</v>
      </c>
      <c r="Y158" s="180"/>
      <c r="Z158" s="178"/>
      <c r="AA158" s="184"/>
      <c r="AB158" s="178"/>
      <c r="AC158" s="178"/>
      <c r="AD158" s="178"/>
      <c r="AE158" s="178"/>
      <c r="AF158" s="178"/>
      <c r="AG158" s="178">
        <v>19.912391916360498</v>
      </c>
    </row>
    <row r="159" spans="12:35" x14ac:dyDescent="0.2">
      <c r="L159" s="187">
        <v>158</v>
      </c>
      <c r="M159" s="178"/>
      <c r="N159" s="178"/>
      <c r="O159" s="185">
        <v>42.365031273298541</v>
      </c>
      <c r="P159" s="178"/>
      <c r="Q159" s="185">
        <v>38.574146955852498</v>
      </c>
      <c r="R159" s="178"/>
      <c r="S159" s="179">
        <v>0</v>
      </c>
      <c r="T159" s="185">
        <v>51.559103596343142</v>
      </c>
      <c r="U159" s="185">
        <v>53.765758031707676</v>
      </c>
      <c r="V159" s="185">
        <v>53.751898490418377</v>
      </c>
      <c r="W159" s="178">
        <v>20.801935245470947</v>
      </c>
      <c r="X159" s="178">
        <v>18.322603314249108</v>
      </c>
      <c r="Y159" s="180"/>
      <c r="Z159" s="178"/>
      <c r="AA159" s="184"/>
      <c r="AB159" s="178"/>
      <c r="AC159" s="178"/>
      <c r="AD159" s="178"/>
      <c r="AE159" s="178"/>
      <c r="AF159" s="178"/>
      <c r="AG159" s="178">
        <v>20.353720640417258</v>
      </c>
    </row>
    <row r="160" spans="12:35" x14ac:dyDescent="0.2">
      <c r="L160" s="187">
        <v>159</v>
      </c>
      <c r="M160" s="178"/>
      <c r="N160" s="178"/>
      <c r="O160" s="185">
        <v>43.185429669247149</v>
      </c>
      <c r="P160" s="178"/>
      <c r="Q160" s="185">
        <v>39.238836349474134</v>
      </c>
      <c r="R160" s="178"/>
      <c r="S160" s="179">
        <v>0</v>
      </c>
      <c r="T160" s="185">
        <v>52.580761845974735</v>
      </c>
      <c r="U160" s="185">
        <v>54.84152091508254</v>
      </c>
      <c r="V160" s="185">
        <v>54.875833595694971</v>
      </c>
      <c r="W160" s="178">
        <v>21.257098566540655</v>
      </c>
      <c r="X160" s="178">
        <v>18.731468655124477</v>
      </c>
      <c r="Y160" s="180"/>
      <c r="Z160" s="178"/>
      <c r="AA160" s="184"/>
      <c r="AB160" s="178"/>
      <c r="AC160" s="178"/>
      <c r="AD160" s="178"/>
      <c r="AE160" s="178"/>
      <c r="AF160" s="178"/>
      <c r="AG160" s="178">
        <v>20.801935245470947</v>
      </c>
    </row>
    <row r="161" spans="12:33" x14ac:dyDescent="0.2">
      <c r="L161" s="187">
        <v>160</v>
      </c>
      <c r="M161" s="178"/>
      <c r="N161" s="178"/>
      <c r="O161" s="185">
        <v>44.016421744138832</v>
      </c>
      <c r="P161" s="178"/>
      <c r="Q161" s="185">
        <v>39.910730701510332</v>
      </c>
      <c r="R161" s="178"/>
      <c r="S161" s="179">
        <v>0</v>
      </c>
      <c r="T161" s="185">
        <v>53.616068303991241</v>
      </c>
      <c r="U161" s="185">
        <v>55.93186048758411</v>
      </c>
      <c r="V161" s="185">
        <v>56.016001599938363</v>
      </c>
      <c r="W161" s="178">
        <v>21.719273610166088</v>
      </c>
      <c r="X161" s="178">
        <v>19.146808267212119</v>
      </c>
      <c r="Y161" s="180"/>
      <c r="Z161" s="178"/>
      <c r="AA161" s="184"/>
      <c r="AB161" s="178"/>
      <c r="AC161" s="178"/>
      <c r="AD161" s="178"/>
      <c r="AE161" s="178"/>
      <c r="AF161" s="178"/>
      <c r="AG161" s="178">
        <v>21.257098566540655</v>
      </c>
    </row>
    <row r="162" spans="12:33" x14ac:dyDescent="0.2">
      <c r="L162" s="187">
        <v>161</v>
      </c>
      <c r="M162" s="178"/>
      <c r="N162" s="178"/>
      <c r="O162" s="185">
        <v>44.858076798642045</v>
      </c>
      <c r="P162" s="178"/>
      <c r="Q162" s="185">
        <v>40.589862631504388</v>
      </c>
      <c r="R162" s="178"/>
      <c r="S162" s="179">
        <v>0</v>
      </c>
      <c r="T162" s="185">
        <v>54.665118283166379</v>
      </c>
      <c r="U162" s="185">
        <v>57.03688130715576</v>
      </c>
      <c r="V162" s="185">
        <v>57.172533297740522</v>
      </c>
      <c r="W162" s="178">
        <v>22.188523553792088</v>
      </c>
      <c r="X162" s="178">
        <v>19.568683242327609</v>
      </c>
      <c r="Y162" s="180"/>
      <c r="Z162" s="178"/>
      <c r="AA162" s="184"/>
      <c r="AB162" s="178"/>
      <c r="AC162" s="178"/>
      <c r="AD162" s="178"/>
      <c r="AE162" s="178"/>
      <c r="AF162" s="178"/>
      <c r="AG162" s="178">
        <v>21.719273610166088</v>
      </c>
    </row>
    <row r="163" spans="12:33" x14ac:dyDescent="0.2">
      <c r="L163" s="187">
        <v>162</v>
      </c>
      <c r="M163" s="178"/>
      <c r="N163" s="178"/>
      <c r="O163" s="185">
        <v>45.710464150752564</v>
      </c>
      <c r="P163" s="178"/>
      <c r="Q163" s="185">
        <v>41.276264703330853</v>
      </c>
      <c r="R163" s="178"/>
      <c r="S163" s="179">
        <v>0</v>
      </c>
      <c r="T163" s="185">
        <v>55.728007161824301</v>
      </c>
      <c r="U163" s="185">
        <v>58.156688023269943</v>
      </c>
      <c r="V163" s="185">
        <v>58.345559712785402</v>
      </c>
      <c r="W163" s="178">
        <v>22.664911745159788</v>
      </c>
      <c r="X163" s="178">
        <v>19.99715486273211</v>
      </c>
      <c r="Y163" s="180"/>
      <c r="Z163" s="178"/>
      <c r="AA163" s="184"/>
      <c r="AB163" s="178"/>
      <c r="AC163" s="178"/>
      <c r="AD163" s="178"/>
      <c r="AE163" s="178"/>
      <c r="AF163" s="178"/>
      <c r="AG163" s="178">
        <v>22.188523553792088</v>
      </c>
    </row>
    <row r="164" spans="12:33" x14ac:dyDescent="0.2">
      <c r="L164" s="187">
        <v>163</v>
      </c>
      <c r="M164" s="178"/>
      <c r="N164" s="178"/>
      <c r="O164" s="185">
        <v>46.57365313569052</v>
      </c>
      <c r="P164" s="178"/>
      <c r="Q164" s="178"/>
      <c r="R164" s="178"/>
      <c r="S164" s="179">
        <v>0</v>
      </c>
      <c r="T164" s="185">
        <v>56.804830383477992</v>
      </c>
      <c r="U164" s="185">
        <v>59.291385376440005</v>
      </c>
      <c r="V164" s="185">
        <v>59.535212096825923</v>
      </c>
      <c r="W164" s="178">
        <v>23.148501701703985</v>
      </c>
      <c r="X164" s="178">
        <v>20.432284600538516</v>
      </c>
      <c r="Y164" s="180"/>
      <c r="Z164" s="178"/>
      <c r="AA164" s="184"/>
      <c r="AB164" s="178"/>
      <c r="AC164" s="178"/>
      <c r="AD164" s="178"/>
      <c r="AE164" s="178"/>
      <c r="AF164" s="178"/>
      <c r="AG164" s="178">
        <v>22.664911745159788</v>
      </c>
    </row>
    <row r="165" spans="12:33" x14ac:dyDescent="0.2">
      <c r="L165" s="187">
        <v>164</v>
      </c>
      <c r="M165" s="178"/>
      <c r="N165" s="178"/>
      <c r="O165" s="185">
        <v>47.447713105798073</v>
      </c>
      <c r="P165" s="178"/>
      <c r="Q165" s="178"/>
      <c r="R165" s="178"/>
      <c r="S165" s="179">
        <v>0</v>
      </c>
      <c r="T165" s="185">
        <v>57.895683456470294</v>
      </c>
      <c r="U165" s="185">
        <v>60.441078197735173</v>
      </c>
      <c r="V165" s="185">
        <v>60.741621928667577</v>
      </c>
      <c r="W165" s="178">
        <v>23.639357109955458</v>
      </c>
      <c r="X165" s="178">
        <v>20.874134117121528</v>
      </c>
      <c r="Y165" s="180"/>
      <c r="Z165" s="178"/>
      <c r="AA165" s="184"/>
      <c r="AB165" s="178"/>
      <c r="AC165" s="178"/>
      <c r="AD165" s="178"/>
      <c r="AE165" s="178"/>
      <c r="AF165" s="178"/>
      <c r="AG165" s="178">
        <v>23.148501701703985</v>
      </c>
    </row>
    <row r="166" spans="12:33" x14ac:dyDescent="0.2">
      <c r="L166" s="187">
        <v>165</v>
      </c>
      <c r="M166" s="178"/>
      <c r="N166" s="178"/>
      <c r="O166" s="185">
        <v>48.33271343043883</v>
      </c>
      <c r="P166" s="178"/>
      <c r="Q166" s="178"/>
      <c r="R166" s="178"/>
      <c r="S166" s="179">
        <v>0</v>
      </c>
      <c r="T166" s="185">
        <v>59.000661953619755</v>
      </c>
      <c r="U166" s="185">
        <v>61.605871408303166</v>
      </c>
      <c r="V166" s="185">
        <v>61.96492091316626</v>
      </c>
      <c r="W166" s="178">
        <v>24.13754182495007</v>
      </c>
      <c r="X166" s="178">
        <v>21.322765262534311</v>
      </c>
      <c r="Y166" s="180"/>
      <c r="Z166" s="178"/>
      <c r="AA166" s="184"/>
      <c r="AB166" s="178"/>
      <c r="AC166" s="178"/>
      <c r="AD166" s="178"/>
      <c r="AE166" s="178"/>
      <c r="AF166" s="178"/>
      <c r="AG166" s="178">
        <v>23.639357109955458</v>
      </c>
    </row>
    <row r="167" spans="12:33" x14ac:dyDescent="0.2">
      <c r="L167" s="187">
        <v>166</v>
      </c>
      <c r="M167" s="178"/>
      <c r="N167" s="178"/>
      <c r="O167" s="185">
        <v>49.228723495897782</v>
      </c>
      <c r="P167" s="178"/>
      <c r="Q167" s="178"/>
      <c r="R167" s="178"/>
      <c r="S167" s="179">
        <v>0</v>
      </c>
      <c r="T167" s="185">
        <v>60.119861511871584</v>
      </c>
      <c r="U167" s="185">
        <v>62.785870018898983</v>
      </c>
      <c r="V167" s="185">
        <v>63.205240980232944</v>
      </c>
      <c r="W167" s="178">
        <v>24.64311986964271</v>
      </c>
      <c r="X167" s="178">
        <v>21.778240074929784</v>
      </c>
      <c r="Y167" s="180"/>
      <c r="Z167" s="178"/>
      <c r="AA167" s="184"/>
      <c r="AB167" s="178"/>
      <c r="AC167" s="178"/>
      <c r="AD167" s="178"/>
      <c r="AE167" s="178"/>
      <c r="AF167" s="178"/>
      <c r="AG167" s="178">
        <v>24.13754182495007</v>
      </c>
    </row>
    <row r="168" spans="12:33" x14ac:dyDescent="0.2">
      <c r="L168" s="187">
        <v>167</v>
      </c>
      <c r="M168" s="178"/>
      <c r="N168" s="178"/>
      <c r="O168" s="185">
        <v>50.135812705283307</v>
      </c>
      <c r="P168" s="178"/>
      <c r="Q168" s="178"/>
      <c r="R168" s="178"/>
      <c r="S168" s="179">
        <v>0</v>
      </c>
      <c r="T168" s="185">
        <v>61.253377831950083</v>
      </c>
      <c r="U168" s="185">
        <v>63.981179129415324</v>
      </c>
      <c r="V168" s="185">
        <v>64.462714283852947</v>
      </c>
      <c r="W168" s="178">
        <v>25.156155434327388</v>
      </c>
      <c r="X168" s="178">
        <v>22.240620779987683</v>
      </c>
      <c r="Y168" s="180"/>
      <c r="Z168" s="178"/>
      <c r="AA168" s="184"/>
      <c r="AB168" s="178"/>
      <c r="AC168" s="178"/>
      <c r="AD168" s="178"/>
      <c r="AE168" s="178"/>
      <c r="AF168" s="178"/>
      <c r="AG168" s="178">
        <v>24.64311986964271</v>
      </c>
    </row>
    <row r="169" spans="12:33" x14ac:dyDescent="0.2">
      <c r="L169" s="187">
        <v>168</v>
      </c>
      <c r="M169" s="178"/>
      <c r="N169" s="178"/>
      <c r="O169" s="185">
        <v>51.054050478429723</v>
      </c>
      <c r="P169" s="178"/>
      <c r="Q169" s="178"/>
      <c r="R169" s="178"/>
      <c r="S169" s="179">
        <v>0</v>
      </c>
      <c r="T169" s="185">
        <v>62.401306678018031</v>
      </c>
      <c r="U169" s="185">
        <v>65.191903928421723</v>
      </c>
      <c r="V169" s="185">
        <v>65.737473201111186</v>
      </c>
      <c r="W169" s="178">
        <v>25.676712876062378</v>
      </c>
      <c r="X169" s="178">
        <v>22.709969790346548</v>
      </c>
      <c r="Y169" s="180"/>
      <c r="Z169" s="178"/>
      <c r="AA169" s="184"/>
      <c r="AB169" s="178"/>
      <c r="AC169" s="178"/>
      <c r="AD169" s="178"/>
      <c r="AE169" s="178"/>
      <c r="AF169" s="178"/>
      <c r="AG169" s="178">
        <v>25.156155434327388</v>
      </c>
    </row>
    <row r="170" spans="12:33" x14ac:dyDescent="0.2">
      <c r="L170" s="187">
        <v>169</v>
      </c>
      <c r="M170" s="178"/>
      <c r="N170" s="178"/>
      <c r="O170" s="185">
        <v>51.983506251800456</v>
      </c>
      <c r="P170" s="178"/>
      <c r="Q170" s="178"/>
      <c r="R170" s="178"/>
      <c r="S170" s="179">
        <v>0</v>
      </c>
      <c r="T170" s="185">
        <v>63.563743877337586</v>
      </c>
      <c r="U170" s="185">
        <v>66.418149692708297</v>
      </c>
      <c r="V170" s="185">
        <v>67.029650331231423</v>
      </c>
      <c r="W170" s="178">
        <v>26.204856718101038</v>
      </c>
      <c r="X170" s="178">
        <v>23.186349705040534</v>
      </c>
      <c r="Y170" s="180"/>
      <c r="Z170" s="178"/>
      <c r="AA170" s="184"/>
      <c r="AB170" s="178"/>
      <c r="AC170" s="178"/>
      <c r="AD170" s="178"/>
      <c r="AE170" s="178"/>
      <c r="AF170" s="178"/>
      <c r="AG170" s="178">
        <v>25.676712876062378</v>
      </c>
    </row>
    <row r="171" spans="12:33" x14ac:dyDescent="0.2">
      <c r="L171" s="187">
        <v>170</v>
      </c>
      <c r="M171" s="178"/>
      <c r="N171" s="178"/>
      <c r="O171" s="185">
        <v>52.924249478394174</v>
      </c>
      <c r="P171" s="178"/>
      <c r="Q171" s="178"/>
      <c r="R171" s="178"/>
      <c r="S171" s="179">
        <v>0</v>
      </c>
      <c r="T171" s="185">
        <v>64.740785319936464</v>
      </c>
      <c r="U171" s="185">
        <v>67.660021786833312</v>
      </c>
      <c r="V171" s="185">
        <v>68.339378494621741</v>
      </c>
      <c r="W171" s="178">
        <v>26.740651649327965</v>
      </c>
      <c r="X171" s="178">
        <v>23.669823308942245</v>
      </c>
      <c r="Y171" s="180"/>
      <c r="Z171" s="178"/>
      <c r="AA171" s="184"/>
      <c r="AB171" s="178"/>
      <c r="AC171" s="178"/>
      <c r="AD171" s="178"/>
      <c r="AE171" s="178"/>
      <c r="AF171" s="178"/>
      <c r="AG171" s="178">
        <v>26.204856718101038</v>
      </c>
    </row>
    <row r="172" spans="12:33" x14ac:dyDescent="0.2">
      <c r="L172" s="187">
        <v>171</v>
      </c>
      <c r="M172" s="178"/>
      <c r="N172" s="178"/>
      <c r="O172" s="185">
        <v>53.876349627649901</v>
      </c>
      <c r="P172" s="178"/>
      <c r="Q172" s="178"/>
      <c r="R172" s="178"/>
      <c r="S172" s="179">
        <v>0</v>
      </c>
      <c r="T172" s="185">
        <v>65.932526958276483</v>
      </c>
      <c r="U172" s="185">
        <v>68.917625662675292</v>
      </c>
      <c r="V172" s="185">
        <v>69.666790731932338</v>
      </c>
      <c r="W172" s="178">
        <v>27.284162523700402</v>
      </c>
      <c r="X172" s="178">
        <v>24.160453572209381</v>
      </c>
      <c r="Y172" s="180"/>
      <c r="Z172" s="178"/>
      <c r="AA172" s="184"/>
      <c r="AB172" s="178"/>
      <c r="AC172" s="178"/>
      <c r="AD172" s="178"/>
      <c r="AE172" s="178"/>
      <c r="AF172" s="178"/>
      <c r="AG172" s="178">
        <v>26.740651649327965</v>
      </c>
    </row>
    <row r="173" spans="12:33" x14ac:dyDescent="0.2">
      <c r="L173" s="187">
        <v>172</v>
      </c>
      <c r="M173" s="178"/>
      <c r="N173" s="178"/>
      <c r="O173" s="185">
        <v>54.839876185354946</v>
      </c>
      <c r="P173" s="178"/>
      <c r="Q173" s="178"/>
      <c r="R173" s="178"/>
      <c r="S173" s="179">
        <v>0</v>
      </c>
      <c r="T173" s="185">
        <v>67.139064806927252</v>
      </c>
      <c r="U173" s="185">
        <v>70.191066858993409</v>
      </c>
      <c r="V173" s="185">
        <v>71.012020303122043</v>
      </c>
      <c r="W173" s="178">
        <v>27.835454359694349</v>
      </c>
      <c r="X173" s="178">
        <v>24.658303649736919</v>
      </c>
      <c r="Y173" s="180"/>
      <c r="Z173" s="178"/>
      <c r="AA173" s="184"/>
      <c r="AB173" s="178"/>
      <c r="AC173" s="178"/>
      <c r="AD173" s="178"/>
      <c r="AE173" s="178"/>
      <c r="AF173" s="178"/>
      <c r="AG173" s="178">
        <v>27.284162523700402</v>
      </c>
    </row>
    <row r="174" spans="12:33" x14ac:dyDescent="0.2">
      <c r="L174" s="187">
        <v>173</v>
      </c>
      <c r="M174" s="178"/>
      <c r="N174" s="178"/>
      <c r="O174" s="185">
        <v>55.814898653552241</v>
      </c>
      <c r="P174" s="178"/>
      <c r="Q174" s="178"/>
      <c r="R174" s="178"/>
      <c r="S174" s="179">
        <v>0</v>
      </c>
      <c r="T174" s="185">
        <v>68.360494942243591</v>
      </c>
      <c r="U174" s="185">
        <v>71.480451000988637</v>
      </c>
      <c r="V174" s="185">
        <v>72.375200686533233</v>
      </c>
      <c r="W174" s="178">
        <v>28.394592339756532</v>
      </c>
      <c r="X174" s="178">
        <v>25.163436880614153</v>
      </c>
      <c r="Y174" s="180"/>
      <c r="Z174" s="178"/>
      <c r="AA174" s="184"/>
      <c r="AB174" s="178"/>
      <c r="AC174" s="178"/>
      <c r="AD174" s="178"/>
      <c r="AE174" s="178"/>
      <c r="AF174" s="178"/>
      <c r="AG174" s="178">
        <v>27.835454359694349</v>
      </c>
    </row>
    <row r="175" spans="12:33" x14ac:dyDescent="0.2">
      <c r="L175" s="187">
        <v>174</v>
      </c>
      <c r="M175" s="178"/>
      <c r="N175" s="178"/>
      <c r="O175" s="185">
        <v>56.801486550450356</v>
      </c>
      <c r="P175" s="178"/>
      <c r="Q175" s="178"/>
      <c r="R175" s="178"/>
      <c r="S175" s="179">
        <v>0</v>
      </c>
      <c r="T175" s="185">
        <v>69.596913502043094</v>
      </c>
      <c r="U175" s="185">
        <v>72.785883799871499</v>
      </c>
      <c r="V175" s="185">
        <v>73.756465577978133</v>
      </c>
      <c r="W175" s="178">
        <v>28.961641809761112</v>
      </c>
      <c r="X175" s="178">
        <v>25.675916787586075</v>
      </c>
      <c r="Y175" s="178"/>
      <c r="Z175" s="178"/>
      <c r="AA175" s="184"/>
      <c r="AB175" s="178"/>
      <c r="AC175" s="178"/>
      <c r="AD175" s="178"/>
      <c r="AE175" s="178"/>
      <c r="AF175" s="178"/>
      <c r="AG175" s="178">
        <v>28.394592339756532</v>
      </c>
    </row>
    <row r="176" spans="12:33" x14ac:dyDescent="0.2">
      <c r="L176" s="187">
        <v>175</v>
      </c>
      <c r="M176" s="178"/>
      <c r="N176" s="178"/>
      <c r="O176" s="185">
        <v>57.79970941033298</v>
      </c>
      <c r="P176" s="178"/>
      <c r="Q176" s="178"/>
      <c r="R176" s="178"/>
      <c r="S176" s="179">
        <v>0</v>
      </c>
      <c r="T176" s="185">
        <v>70.848416685293174</v>
      </c>
      <c r="U176" s="185">
        <v>74.107471052434917</v>
      </c>
      <c r="V176" s="185">
        <v>75.155948889831976</v>
      </c>
      <c r="W176" s="178">
        <v>29.536668278470309</v>
      </c>
      <c r="X176" s="178">
        <v>26.195807076519582</v>
      </c>
      <c r="Y176" s="178"/>
      <c r="Z176" s="178"/>
      <c r="AA176" s="184"/>
      <c r="AB176" s="178"/>
      <c r="AC176" s="178"/>
      <c r="AD176" s="178"/>
      <c r="AE176" s="178"/>
      <c r="AF176" s="178"/>
      <c r="AG176" s="178">
        <v>28.961641809761112</v>
      </c>
    </row>
    <row r="177" spans="12:33" x14ac:dyDescent="0.2">
      <c r="L177" s="187">
        <v>176</v>
      </c>
      <c r="M177" s="178"/>
      <c r="N177" s="178"/>
      <c r="O177" s="185">
        <v>58.80963678347161</v>
      </c>
      <c r="P177" s="178"/>
      <c r="Q177" s="178"/>
      <c r="R177" s="178"/>
      <c r="S177" s="179">
        <v>0</v>
      </c>
      <c r="T177" s="185">
        <v>72.115100751794927</v>
      </c>
      <c r="U177" s="185">
        <v>75.445318640631015</v>
      </c>
      <c r="V177" s="185">
        <v>76.573784750136852</v>
      </c>
      <c r="W177" s="178">
        <v>30.119737417001936</v>
      </c>
      <c r="X177" s="178">
        <v>26.723171635875076</v>
      </c>
      <c r="Y177" s="178"/>
      <c r="Z177" s="178"/>
      <c r="AA177" s="184"/>
      <c r="AB177" s="178"/>
      <c r="AC177" s="178"/>
      <c r="AD177" s="178"/>
      <c r="AE177" s="178"/>
      <c r="AF177" s="178"/>
      <c r="AG177" s="178">
        <v>29.536668278470309</v>
      </c>
    </row>
    <row r="178" spans="12:33" x14ac:dyDescent="0.2">
      <c r="L178" s="187">
        <v>177</v>
      </c>
      <c r="M178" s="178"/>
      <c r="N178" s="178"/>
      <c r="O178" s="185">
        <v>59.831338236035705</v>
      </c>
      <c r="P178" s="178"/>
      <c r="Q178" s="178"/>
      <c r="R178" s="178"/>
      <c r="S178" s="179">
        <v>0</v>
      </c>
      <c r="T178" s="185">
        <v>73.397062021876778</v>
      </c>
      <c r="U178" s="185">
        <v>76.799532531151812</v>
      </c>
      <c r="V178" s="185">
        <v>78.010107501712696</v>
      </c>
      <c r="W178" s="178">
        <v>30.710915058300078</v>
      </c>
      <c r="X178" s="178">
        <v>27.25807453618113</v>
      </c>
      <c r="Y178" s="178"/>
      <c r="Z178" s="178"/>
      <c r="AA178" s="184"/>
      <c r="AB178" s="178"/>
      <c r="AC178" s="178"/>
      <c r="AD178" s="178"/>
      <c r="AE178" s="178"/>
      <c r="AF178" s="178"/>
      <c r="AG178" s="178">
        <v>30.119737417001936</v>
      </c>
    </row>
    <row r="179" spans="12:33" x14ac:dyDescent="0.2">
      <c r="L179" s="187">
        <v>178</v>
      </c>
      <c r="M179" s="178"/>
      <c r="N179" s="178"/>
      <c r="O179" s="185">
        <v>60.86488335000827</v>
      </c>
      <c r="P179" s="178"/>
      <c r="Q179" s="178"/>
      <c r="R179" s="178"/>
      <c r="S179" s="179">
        <v>0</v>
      </c>
      <c r="T179" s="185">
        <v>74.694396876085804</v>
      </c>
      <c r="U179" s="185">
        <v>78.170218775015485</v>
      </c>
      <c r="V179" s="185">
        <v>79.465051701279592</v>
      </c>
      <c r="W179" s="178">
        <v>31.310267196610656</v>
      </c>
      <c r="X179" s="178">
        <v>27.800580029514691</v>
      </c>
      <c r="Y179" s="178"/>
      <c r="Z179" s="178"/>
      <c r="AA179" s="184"/>
      <c r="AB179" s="178"/>
      <c r="AC179" s="178"/>
      <c r="AD179" s="178"/>
      <c r="AE179" s="178"/>
      <c r="AF179" s="178"/>
      <c r="AG179" s="178">
        <v>30.710915058300078</v>
      </c>
    </row>
    <row r="180" spans="12:33" x14ac:dyDescent="0.2">
      <c r="L180" s="187">
        <v>179</v>
      </c>
      <c r="M180" s="178"/>
      <c r="N180" s="178"/>
      <c r="O180" s="185">
        <v>61.910341723098583</v>
      </c>
      <c r="P180" s="178"/>
      <c r="Q180" s="178"/>
      <c r="R180" s="178"/>
      <c r="S180" s="179">
        <v>0</v>
      </c>
      <c r="T180" s="185">
        <v>76.007201754885784</v>
      </c>
      <c r="U180" s="185">
        <v>79.557483507156221</v>
      </c>
      <c r="V180" s="185">
        <v>80.938752118584873</v>
      </c>
      <c r="W180" s="178">
        <v>31.917859986962394</v>
      </c>
      <c r="X180" s="178">
        <v>28.350752548985529</v>
      </c>
      <c r="Y180" s="178"/>
      <c r="Z180" s="178"/>
      <c r="AA180" s="184"/>
      <c r="AB180" s="178"/>
      <c r="AC180" s="178"/>
      <c r="AD180" s="178"/>
      <c r="AE180" s="178"/>
      <c r="AF180" s="178"/>
      <c r="AG180" s="178">
        <v>31.310267196610656</v>
      </c>
    </row>
    <row r="181" spans="12:33" x14ac:dyDescent="0.2">
      <c r="L181" s="187">
        <v>180</v>
      </c>
      <c r="M181" s="178"/>
      <c r="N181" s="178"/>
      <c r="O181" s="185">
        <v>62.967782968657417</v>
      </c>
      <c r="P181" s="178"/>
      <c r="Q181" s="178"/>
      <c r="R181" s="178"/>
      <c r="S181" s="179">
        <v>0</v>
      </c>
      <c r="T181" s="185">
        <v>77.335573158358315</v>
      </c>
      <c r="U181" s="185">
        <v>80.961432946019315</v>
      </c>
      <c r="V181" s="185">
        <v>82.431343735542413</v>
      </c>
      <c r="W181" s="178">
        <v>32.533759744652031</v>
      </c>
      <c r="X181" s="178">
        <v>28.908656708225074</v>
      </c>
      <c r="Y181" s="178"/>
      <c r="Z181" s="178"/>
      <c r="AA181" s="184"/>
      <c r="AB181" s="178"/>
      <c r="AC181" s="178"/>
      <c r="AD181" s="178"/>
      <c r="AE181" s="178"/>
      <c r="AF181" s="178"/>
      <c r="AG181" s="178">
        <v>31.917859986962394</v>
      </c>
    </row>
    <row r="182" spans="12:33" x14ac:dyDescent="0.2">
      <c r="L182" s="187">
        <v>181</v>
      </c>
      <c r="M182" s="178"/>
      <c r="N182" s="178"/>
      <c r="O182" s="185">
        <v>64.037276715594047</v>
      </c>
      <c r="P182" s="178"/>
      <c r="Q182" s="178"/>
      <c r="R182" s="178"/>
      <c r="S182" s="179">
        <v>0</v>
      </c>
      <c r="T182" s="185">
        <v>78.679607645904881</v>
      </c>
      <c r="U182" s="185">
        <v>82.382173393158183</v>
      </c>
      <c r="V182" s="185">
        <v>83.942961745377914</v>
      </c>
      <c r="W182" s="178">
        <v>33.158032944733428</v>
      </c>
      <c r="X182" s="178">
        <v>29.474357300879099</v>
      </c>
      <c r="Y182" s="178"/>
      <c r="Z182" s="178"/>
      <c r="AA182" s="184"/>
      <c r="AB182" s="178"/>
      <c r="AC182" s="178"/>
      <c r="AD182" s="178"/>
      <c r="AE182" s="178"/>
      <c r="AF182" s="178"/>
      <c r="AG182" s="178">
        <v>32.533759744652031</v>
      </c>
    </row>
    <row r="183" spans="12:33" x14ac:dyDescent="0.2">
      <c r="L183" s="187">
        <v>182</v>
      </c>
      <c r="M183" s="178"/>
      <c r="N183" s="178"/>
      <c r="O183" s="185">
        <v>65.118892608292768</v>
      </c>
      <c r="P183" s="178"/>
      <c r="Q183" s="178"/>
      <c r="R183" s="178"/>
      <c r="S183" s="179">
        <v>0</v>
      </c>
      <c r="T183" s="185">
        <v>80.039401835953726</v>
      </c>
      <c r="U183" s="185">
        <v>83.8198112328392</v>
      </c>
      <c r="V183" s="185">
        <v>85.47374155178322</v>
      </c>
      <c r="W183" s="178">
        <v>33.790746221512507</v>
      </c>
      <c r="X183" s="178">
        <v>30.047919300105477</v>
      </c>
      <c r="Y183" s="178"/>
      <c r="Z183" s="178"/>
      <c r="AA183" s="184"/>
      <c r="AB183" s="178"/>
      <c r="AC183" s="178"/>
      <c r="AD183" s="178"/>
      <c r="AE183" s="178"/>
      <c r="AF183" s="178"/>
      <c r="AG183" s="178">
        <v>33.158032944733428</v>
      </c>
    </row>
    <row r="184" spans="12:33" x14ac:dyDescent="0.2">
      <c r="L184" s="187">
        <v>183</v>
      </c>
      <c r="M184" s="178"/>
      <c r="N184" s="178"/>
      <c r="O184" s="185">
        <v>66.212700306530067</v>
      </c>
      <c r="P184" s="178"/>
      <c r="Q184" s="178"/>
      <c r="R184" s="178"/>
      <c r="S184" s="179">
        <v>0</v>
      </c>
      <c r="T184" s="185">
        <v>81.41505240567092</v>
      </c>
      <c r="U184" s="185">
        <v>85.274452931647033</v>
      </c>
      <c r="V184" s="185">
        <v>87.023818768077547</v>
      </c>
      <c r="W184" s="178">
        <v>34.431966368044904</v>
      </c>
      <c r="X184" s="178">
        <v>30.629407858074874</v>
      </c>
      <c r="Y184" s="178"/>
      <c r="Z184" s="178"/>
      <c r="AA184" s="184"/>
      <c r="AB184" s="178"/>
      <c r="AC184" s="178"/>
      <c r="AD184" s="178"/>
      <c r="AE184" s="178"/>
      <c r="AF184" s="178"/>
      <c r="AG184" s="178">
        <v>33.790746221512507</v>
      </c>
    </row>
    <row r="185" spans="12:33" x14ac:dyDescent="0.2">
      <c r="L185" s="187">
        <v>184</v>
      </c>
      <c r="M185" s="178"/>
      <c r="N185" s="178"/>
      <c r="O185" s="178"/>
      <c r="P185" s="178"/>
      <c r="Q185" s="178"/>
      <c r="R185" s="178"/>
      <c r="S185" s="179">
        <v>0</v>
      </c>
      <c r="T185" s="185">
        <v>82.806656090671353</v>
      </c>
      <c r="U185" s="185">
        <v>86.746205038095582</v>
      </c>
      <c r="V185" s="185">
        <v>88.593329216378663</v>
      </c>
      <c r="W185" s="178">
        <v>35.081760335639281</v>
      </c>
      <c r="X185" s="178">
        <v>31.218888305476892</v>
      </c>
      <c r="Y185" s="178"/>
      <c r="Z185" s="178"/>
      <c r="AA185" s="184"/>
      <c r="AB185" s="178"/>
      <c r="AC185" s="178"/>
      <c r="AD185" s="178"/>
      <c r="AE185" s="178"/>
      <c r="AF185" s="178"/>
      <c r="AG185" s="178">
        <v>34.431966368044904</v>
      </c>
    </row>
    <row r="186" spans="12:33" x14ac:dyDescent="0.2">
      <c r="L186" s="187">
        <v>185</v>
      </c>
      <c r="M186" s="178"/>
      <c r="N186" s="178"/>
      <c r="O186" s="178"/>
      <c r="P186" s="178"/>
      <c r="Q186" s="178"/>
      <c r="R186" s="178"/>
      <c r="S186" s="179">
        <v>0</v>
      </c>
      <c r="T186" s="185">
        <v>84.214309684734488</v>
      </c>
      <c r="U186" s="185">
        <v>88.235174182243696</v>
      </c>
      <c r="V186" s="185">
        <v>90.182408926780695</v>
      </c>
      <c r="W186" s="178">
        <v>35.740195233364446</v>
      </c>
      <c r="X186" s="178">
        <v>31.81642615102988</v>
      </c>
      <c r="Y186" s="178"/>
      <c r="Z186" s="178"/>
      <c r="AA186" s="184"/>
      <c r="AB186" s="178"/>
      <c r="AC186" s="178"/>
      <c r="AD186" s="178"/>
      <c r="AE186" s="178"/>
      <c r="AF186" s="178"/>
      <c r="AG186" s="178">
        <v>35.081760335639281</v>
      </c>
    </row>
    <row r="187" spans="12:33" x14ac:dyDescent="0.2">
      <c r="L187" s="187">
        <v>186</v>
      </c>
      <c r="M187" s="178"/>
      <c r="N187" s="178"/>
      <c r="O187" s="178"/>
      <c r="P187" s="178"/>
      <c r="Q187" s="178"/>
      <c r="R187" s="178"/>
      <c r="S187" s="179">
        <v>0</v>
      </c>
      <c r="T187" s="185">
        <v>85.638110039524832</v>
      </c>
      <c r="U187" s="185">
        <v>89.741467075313608</v>
      </c>
      <c r="V187" s="178"/>
      <c r="W187" s="178">
        <v>36.407338327560339</v>
      </c>
      <c r="X187" s="178">
        <v>32.422087080993492</v>
      </c>
      <c r="Y187" s="178"/>
      <c r="Z187" s="178"/>
      <c r="AA187" s="184"/>
      <c r="AB187" s="178"/>
      <c r="AC187" s="178"/>
      <c r="AD187" s="178"/>
      <c r="AE187" s="178"/>
      <c r="AF187" s="178"/>
      <c r="AG187" s="178">
        <v>35.740195233364446</v>
      </c>
    </row>
    <row r="188" spans="12:33" x14ac:dyDescent="0.2">
      <c r="L188" s="187">
        <v>187</v>
      </c>
      <c r="M188" s="178"/>
      <c r="N188" s="178"/>
      <c r="O188" s="178"/>
      <c r="P188" s="178"/>
      <c r="Q188" s="178"/>
      <c r="R188" s="178"/>
      <c r="S188" s="179">
        <v>0</v>
      </c>
      <c r="T188" s="185">
        <v>87.07815406431034</v>
      </c>
      <c r="U188" s="185">
        <v>91.265190509312589</v>
      </c>
      <c r="V188" s="178"/>
      <c r="W188" s="178">
        <v>37.083257041353775</v>
      </c>
      <c r="X188" s="178">
        <v>33.035936958687813</v>
      </c>
      <c r="Y188" s="178"/>
      <c r="Z188" s="178"/>
      <c r="AA188" s="184"/>
      <c r="AB188" s="178"/>
      <c r="AC188" s="178"/>
      <c r="AD188" s="178"/>
      <c r="AE188" s="178"/>
      <c r="AF188" s="178"/>
      <c r="AG188" s="178">
        <v>36.407338327560339</v>
      </c>
    </row>
    <row r="189" spans="12:33" x14ac:dyDescent="0.2">
      <c r="L189" s="187">
        <v>188</v>
      </c>
      <c r="M189" s="178"/>
      <c r="N189" s="178"/>
      <c r="O189" s="178"/>
      <c r="P189" s="178"/>
      <c r="Q189" s="178"/>
      <c r="R189" s="178"/>
      <c r="S189" s="179">
        <v>0</v>
      </c>
      <c r="T189" s="185">
        <v>88.534538725690112</v>
      </c>
      <c r="U189" s="185">
        <v>92.806451356660489</v>
      </c>
      <c r="V189" s="178"/>
      <c r="W189" s="178">
        <v>37.768018954177897</v>
      </c>
      <c r="X189" s="178">
        <v>33.65804182401321</v>
      </c>
      <c r="Y189" s="178"/>
      <c r="Z189" s="178"/>
      <c r="AA189" s="184"/>
      <c r="AB189" s="178"/>
      <c r="AC189" s="178"/>
      <c r="AD189" s="178"/>
      <c r="AE189" s="178"/>
      <c r="AF189" s="178"/>
      <c r="AG189" s="178">
        <v>37.083257041353775</v>
      </c>
    </row>
    <row r="190" spans="12:33" x14ac:dyDescent="0.2">
      <c r="L190" s="187">
        <v>189</v>
      </c>
      <c r="M190" s="178"/>
      <c r="N190" s="178"/>
      <c r="O190" s="178"/>
      <c r="P190" s="178"/>
      <c r="Q190" s="178"/>
      <c r="R190" s="178"/>
      <c r="S190" s="179">
        <v>0</v>
      </c>
      <c r="T190" s="185">
        <v>90.007361047318284</v>
      </c>
      <c r="U190" s="185">
        <v>94.36535656981907</v>
      </c>
      <c r="V190" s="178"/>
      <c r="W190" s="178">
        <v>38.461691801295864</v>
      </c>
      <c r="X190" s="178">
        <v>34.28846789297706</v>
      </c>
      <c r="Y190" s="178"/>
      <c r="Z190" s="178"/>
      <c r="AA190" s="184"/>
      <c r="AB190" s="178"/>
      <c r="AC190" s="178"/>
      <c r="AD190" s="178"/>
      <c r="AE190" s="178"/>
      <c r="AF190" s="178"/>
      <c r="AG190" s="178">
        <v>37.768018954177897</v>
      </c>
    </row>
    <row r="191" spans="12:33" x14ac:dyDescent="0.2">
      <c r="L191" s="187">
        <v>190</v>
      </c>
      <c r="M191" s="178"/>
      <c r="N191" s="178"/>
      <c r="O191" s="178"/>
      <c r="P191" s="178"/>
      <c r="Q191" s="178"/>
      <c r="R191" s="178"/>
      <c r="S191" s="179">
        <v>0</v>
      </c>
      <c r="T191" s="185">
        <v>91.496718109635992</v>
      </c>
      <c r="U191" s="185">
        <v>95.94201318092513</v>
      </c>
      <c r="V191" s="178"/>
      <c r="W191" s="178">
        <v>39.164343473328167</v>
      </c>
      <c r="X191" s="178">
        <v>34.927281557221797</v>
      </c>
      <c r="Y191" s="178"/>
      <c r="Z191" s="178"/>
      <c r="AA191" s="184"/>
      <c r="AB191" s="178"/>
      <c r="AC191" s="178"/>
      <c r="AD191" s="178"/>
      <c r="AE191" s="178"/>
      <c r="AF191" s="178"/>
      <c r="AG191" s="178">
        <v>38.461691801295864</v>
      </c>
    </row>
    <row r="192" spans="12:33" x14ac:dyDescent="0.2">
      <c r="L192" s="187">
        <v>191</v>
      </c>
      <c r="M192" s="178"/>
      <c r="N192" s="178"/>
      <c r="O192" s="178"/>
      <c r="P192" s="178"/>
      <c r="Q192" s="178"/>
      <c r="R192" s="178"/>
      <c r="S192" s="179">
        <v>0</v>
      </c>
      <c r="T192" s="185">
        <v>93</v>
      </c>
      <c r="U192" s="185">
        <v>97.5</v>
      </c>
      <c r="V192" s="178"/>
      <c r="W192" s="178">
        <v>39.876042015784293</v>
      </c>
      <c r="X192" s="178">
        <v>35.574549383558683</v>
      </c>
      <c r="Y192" s="178"/>
      <c r="Z192" s="178"/>
      <c r="AA192" s="184"/>
      <c r="AB192" s="178"/>
      <c r="AC192" s="178"/>
      <c r="AD192" s="178"/>
      <c r="AE192" s="178"/>
      <c r="AF192" s="178"/>
      <c r="AG192" s="178">
        <v>39.164343473328167</v>
      </c>
    </row>
    <row r="193" spans="12:33" x14ac:dyDescent="0.2">
      <c r="L193" s="187">
        <v>192</v>
      </c>
      <c r="M193" s="178"/>
      <c r="N193" s="178"/>
      <c r="O193" s="178"/>
      <c r="P193" s="178"/>
      <c r="Q193" s="178"/>
      <c r="R193" s="178"/>
      <c r="S193" s="179">
        <v>0</v>
      </c>
      <c r="T193" s="185">
        <v>94.5</v>
      </c>
      <c r="U193" s="185">
        <v>99.2</v>
      </c>
      <c r="V193" s="178"/>
      <c r="W193" s="178">
        <v>40.596855628598142</v>
      </c>
      <c r="X193" s="178">
        <v>36.230338113503848</v>
      </c>
      <c r="Y193" s="178"/>
      <c r="Z193" s="178"/>
      <c r="AA193" s="184"/>
      <c r="AB193" s="178"/>
      <c r="AC193" s="178"/>
      <c r="AD193" s="178"/>
      <c r="AE193" s="178"/>
      <c r="AF193" s="178"/>
      <c r="AG193" s="178">
        <v>39.876042015784293</v>
      </c>
    </row>
    <row r="194" spans="12:33" x14ac:dyDescent="0.2">
      <c r="L194" s="187">
        <v>193</v>
      </c>
      <c r="M194" s="178"/>
      <c r="N194" s="178"/>
      <c r="O194" s="178"/>
      <c r="P194" s="178"/>
      <c r="Q194" s="178"/>
      <c r="R194" s="178"/>
      <c r="S194" s="179">
        <v>0</v>
      </c>
      <c r="T194" s="185">
        <v>96.1</v>
      </c>
      <c r="U194" s="185">
        <v>100.8</v>
      </c>
      <c r="V194" s="178"/>
      <c r="W194" s="178">
        <v>41.326852665667211</v>
      </c>
      <c r="X194" s="178">
        <v>36.894714662818359</v>
      </c>
      <c r="Y194" s="178"/>
      <c r="Z194" s="178"/>
      <c r="AA194" s="184"/>
      <c r="AB194" s="178"/>
      <c r="AC194" s="178"/>
      <c r="AD194" s="178"/>
      <c r="AE194" s="178"/>
      <c r="AF194" s="178"/>
      <c r="AG194" s="178">
        <v>40.596855628598142</v>
      </c>
    </row>
    <row r="195" spans="12:33" x14ac:dyDescent="0.2">
      <c r="L195" s="187">
        <v>194</v>
      </c>
      <c r="M195" s="178"/>
      <c r="N195" s="178"/>
      <c r="O195" s="178"/>
      <c r="P195" s="178"/>
      <c r="Q195" s="178"/>
      <c r="R195" s="178"/>
      <c r="S195" s="179">
        <v>0</v>
      </c>
      <c r="T195" s="185">
        <v>97.6</v>
      </c>
      <c r="U195" s="185">
        <v>102.4</v>
      </c>
      <c r="V195" s="178"/>
      <c r="W195" s="178">
        <v>42.066101634395558</v>
      </c>
      <c r="X195" s="178">
        <v>37.56774612105275</v>
      </c>
      <c r="Y195" s="178"/>
      <c r="Z195" s="178"/>
      <c r="AA195" s="184"/>
      <c r="AB195" s="178"/>
      <c r="AC195" s="178"/>
      <c r="AD195" s="178"/>
      <c r="AE195" s="178"/>
      <c r="AF195" s="178"/>
      <c r="AG195" s="178">
        <v>41.326852665667211</v>
      </c>
    </row>
    <row r="196" spans="12:33" x14ac:dyDescent="0.2">
      <c r="L196" s="187">
        <v>195</v>
      </c>
      <c r="M196" s="178"/>
      <c r="N196" s="178"/>
      <c r="O196" s="178"/>
      <c r="P196" s="178"/>
      <c r="Q196" s="178"/>
      <c r="R196" s="178"/>
      <c r="S196" s="179">
        <v>0</v>
      </c>
      <c r="T196" s="185">
        <v>99.2</v>
      </c>
      <c r="U196" s="185">
        <v>104.1</v>
      </c>
      <c r="V196" s="178"/>
      <c r="W196" s="178">
        <v>42.814671195240017</v>
      </c>
      <c r="X196" s="178">
        <v>38.249499751093438</v>
      </c>
      <c r="Y196" s="178"/>
      <c r="Z196" s="178"/>
      <c r="AA196" s="184"/>
      <c r="AB196" s="178"/>
      <c r="AC196" s="178"/>
      <c r="AD196" s="178"/>
      <c r="AE196" s="178"/>
      <c r="AF196" s="178"/>
      <c r="AG196" s="178">
        <v>42.066101634395558</v>
      </c>
    </row>
    <row r="197" spans="12:33" x14ac:dyDescent="0.2">
      <c r="L197" s="187">
        <v>196</v>
      </c>
      <c r="M197" s="178"/>
      <c r="N197" s="178"/>
      <c r="O197" s="178"/>
      <c r="P197" s="178"/>
      <c r="Q197" s="178"/>
      <c r="R197" s="178"/>
      <c r="S197" s="179">
        <v>0</v>
      </c>
      <c r="T197" s="185">
        <v>100.8</v>
      </c>
      <c r="U197" s="185">
        <v>105.8</v>
      </c>
      <c r="V197" s="178"/>
      <c r="W197" s="178">
        <v>43.572630161261351</v>
      </c>
      <c r="X197" s="178">
        <v>38.94004298871458</v>
      </c>
      <c r="Y197" s="178"/>
      <c r="Z197" s="178"/>
      <c r="AA197" s="184"/>
      <c r="AB197" s="178"/>
      <c r="AC197" s="178"/>
      <c r="AD197" s="178"/>
      <c r="AE197" s="178"/>
      <c r="AF197" s="178"/>
      <c r="AG197" s="178">
        <v>42.814671195240017</v>
      </c>
    </row>
    <row r="198" spans="12:33" x14ac:dyDescent="0.2">
      <c r="L198" s="187">
        <v>197</v>
      </c>
      <c r="M198" s="178"/>
      <c r="N198" s="178"/>
      <c r="O198" s="178"/>
      <c r="P198" s="178"/>
      <c r="Q198" s="178"/>
      <c r="R198" s="178"/>
      <c r="S198" s="179">
        <v>0</v>
      </c>
      <c r="T198" s="185">
        <v>102.4</v>
      </c>
      <c r="U198" s="185">
        <v>107.5</v>
      </c>
      <c r="V198" s="178"/>
      <c r="W198" s="178">
        <v>44.340047497678007</v>
      </c>
      <c r="X198" s="178">
        <v>39.639443442131963</v>
      </c>
      <c r="Y198" s="178"/>
      <c r="Z198" s="178"/>
      <c r="AA198" s="184"/>
      <c r="AB198" s="178"/>
      <c r="AC198" s="178"/>
      <c r="AD198" s="178"/>
      <c r="AE198" s="178"/>
      <c r="AF198" s="178"/>
      <c r="AG198" s="178">
        <v>43.572630161261351</v>
      </c>
    </row>
    <row r="199" spans="12:33" x14ac:dyDescent="0.2">
      <c r="L199" s="187">
        <v>198</v>
      </c>
      <c r="M199" s="178"/>
      <c r="N199" s="178"/>
      <c r="O199" s="178"/>
      <c r="P199" s="178"/>
      <c r="Q199" s="178"/>
      <c r="R199" s="178"/>
      <c r="S199" s="179">
        <v>0</v>
      </c>
      <c r="T199" s="185">
        <v>104</v>
      </c>
      <c r="U199" s="185">
        <v>109.2</v>
      </c>
      <c r="V199" s="178"/>
      <c r="W199" s="178">
        <v>45.116992321422934</v>
      </c>
      <c r="X199" s="178">
        <v>40.347768891560264</v>
      </c>
      <c r="Y199" s="178"/>
      <c r="Z199" s="178"/>
      <c r="AA199" s="184"/>
      <c r="AB199" s="178"/>
      <c r="AC199" s="178"/>
      <c r="AD199" s="178"/>
      <c r="AE199" s="178"/>
      <c r="AF199" s="178"/>
      <c r="AG199" s="178">
        <v>44.340047497678007</v>
      </c>
    </row>
    <row r="200" spans="12:33" x14ac:dyDescent="0.2">
      <c r="L200" s="187">
        <v>199</v>
      </c>
      <c r="M200" s="178"/>
      <c r="N200" s="178"/>
      <c r="O200" s="178"/>
      <c r="P200" s="178"/>
      <c r="Q200" s="178"/>
      <c r="R200" s="178"/>
      <c r="S200" s="179">
        <v>0</v>
      </c>
      <c r="T200" s="185">
        <v>105.7</v>
      </c>
      <c r="U200" s="185">
        <v>111</v>
      </c>
      <c r="V200" s="178"/>
      <c r="W200" s="178">
        <v>45.903533900705789</v>
      </c>
      <c r="X200" s="178">
        <v>41.065087288775331</v>
      </c>
      <c r="Y200" s="178"/>
      <c r="Z200" s="178"/>
      <c r="AA200" s="184"/>
      <c r="AB200" s="178"/>
      <c r="AC200" s="178"/>
      <c r="AD200" s="178"/>
      <c r="AE200" s="178"/>
      <c r="AF200" s="178"/>
      <c r="AG200" s="178">
        <v>45.116992321422934</v>
      </c>
    </row>
    <row r="201" spans="12:33" x14ac:dyDescent="0.2">
      <c r="L201" s="187">
        <v>200</v>
      </c>
      <c r="M201" s="178"/>
      <c r="N201" s="178"/>
      <c r="O201" s="178"/>
      <c r="P201" s="178"/>
      <c r="Q201" s="178"/>
      <c r="R201" s="178"/>
      <c r="S201" s="179">
        <v>0</v>
      </c>
      <c r="T201" s="185">
        <v>107.3</v>
      </c>
      <c r="U201" s="185">
        <v>112.7</v>
      </c>
      <c r="V201" s="178"/>
      <c r="W201" s="178">
        <v>46.699741654576435</v>
      </c>
      <c r="X201" s="178">
        <v>41.791466756677785</v>
      </c>
      <c r="Y201" s="178"/>
      <c r="Z201" s="178"/>
      <c r="AA201" s="184"/>
      <c r="AB201" s="178"/>
      <c r="AC201" s="178"/>
      <c r="AD201" s="178"/>
      <c r="AE201" s="178"/>
      <c r="AF201" s="178"/>
      <c r="AG201" s="178">
        <v>45.903533900705789</v>
      </c>
    </row>
    <row r="202" spans="12:33" x14ac:dyDescent="0.2">
      <c r="L202" s="187">
        <v>201</v>
      </c>
      <c r="M202" s="178"/>
      <c r="N202" s="178"/>
      <c r="O202" s="178"/>
      <c r="P202" s="178"/>
      <c r="Q202" s="178"/>
      <c r="R202" s="178"/>
      <c r="S202" s="179">
        <v>0</v>
      </c>
      <c r="T202" s="185">
        <v>109</v>
      </c>
      <c r="U202" s="185">
        <v>114.5</v>
      </c>
      <c r="V202" s="178"/>
      <c r="W202" s="178">
        <v>47.505685152494145</v>
      </c>
      <c r="X202" s="178">
        <v>42.526975588860971</v>
      </c>
      <c r="Y202" s="178"/>
      <c r="Z202" s="178"/>
      <c r="AA202" s="184"/>
      <c r="AB202" s="178"/>
      <c r="AC202" s="178"/>
      <c r="AD202" s="178"/>
      <c r="AE202" s="178"/>
      <c r="AF202" s="178"/>
      <c r="AG202" s="178">
        <v>46.699741654576435</v>
      </c>
    </row>
    <row r="203" spans="12:33" x14ac:dyDescent="0.2">
      <c r="L203" s="187">
        <v>202</v>
      </c>
      <c r="M203" s="178"/>
      <c r="N203" s="178"/>
      <c r="O203" s="178"/>
      <c r="P203" s="178"/>
      <c r="Q203" s="178"/>
      <c r="R203" s="178"/>
      <c r="S203" s="179">
        <v>0</v>
      </c>
      <c r="T203" s="185">
        <v>110.7</v>
      </c>
      <c r="U203" s="185">
        <v>116.3</v>
      </c>
      <c r="V203" s="178"/>
      <c r="W203" s="178">
        <v>48.321434113897254</v>
      </c>
      <c r="X203" s="178">
        <v>43.271682249182021</v>
      </c>
      <c r="Y203" s="178"/>
      <c r="Z203" s="178"/>
      <c r="AA203" s="184"/>
      <c r="AB203" s="178"/>
      <c r="AC203" s="178"/>
      <c r="AD203" s="178"/>
      <c r="AE203" s="178"/>
      <c r="AF203" s="178"/>
      <c r="AG203" s="178">
        <v>47.505685152494145</v>
      </c>
    </row>
    <row r="204" spans="12:33" x14ac:dyDescent="0.2">
      <c r="L204" s="187">
        <v>203</v>
      </c>
      <c r="M204" s="178"/>
      <c r="N204" s="178"/>
      <c r="O204" s="178"/>
      <c r="P204" s="178"/>
      <c r="Q204" s="178"/>
      <c r="R204" s="178"/>
      <c r="S204" s="179">
        <v>0</v>
      </c>
      <c r="T204" s="185">
        <v>112.4</v>
      </c>
      <c r="U204" s="185">
        <v>118.1</v>
      </c>
      <c r="V204" s="178"/>
      <c r="W204" s="178">
        <v>49.147058407780236</v>
      </c>
      <c r="X204" s="178">
        <v>44.025655371336498</v>
      </c>
      <c r="Y204" s="178"/>
      <c r="Z204" s="178"/>
      <c r="AA204" s="184"/>
      <c r="AB204" s="178"/>
      <c r="AC204" s="178"/>
      <c r="AD204" s="178"/>
      <c r="AE204" s="178"/>
      <c r="AF204" s="178"/>
      <c r="AG204" s="178">
        <v>48.321434113897254</v>
      </c>
    </row>
    <row r="205" spans="12:33" x14ac:dyDescent="0.2">
      <c r="L205" s="187">
        <v>204</v>
      </c>
      <c r="M205" s="178"/>
      <c r="N205" s="178"/>
      <c r="O205" s="178"/>
      <c r="P205" s="178"/>
      <c r="Q205" s="178"/>
      <c r="R205" s="178"/>
      <c r="S205" s="179">
        <v>0</v>
      </c>
      <c r="T205" s="185">
        <v>114.1</v>
      </c>
      <c r="U205" s="185">
        <v>120</v>
      </c>
      <c r="V205" s="178"/>
      <c r="W205" s="178">
        <v>49.982628052269405</v>
      </c>
      <c r="X205" s="178">
        <v>44.788963758435237</v>
      </c>
      <c r="Y205" s="178"/>
      <c r="Z205" s="178"/>
      <c r="AA205" s="184"/>
      <c r="AB205" s="178"/>
      <c r="AC205" s="178"/>
      <c r="AD205" s="178"/>
      <c r="AE205" s="178"/>
      <c r="AF205" s="178"/>
      <c r="AG205" s="178">
        <v>49.147058407780236</v>
      </c>
    </row>
    <row r="206" spans="12:33" x14ac:dyDescent="0.2">
      <c r="L206" s="187">
        <v>205</v>
      </c>
      <c r="M206" s="178"/>
      <c r="N206" s="178"/>
      <c r="O206" s="178"/>
      <c r="P206" s="178"/>
      <c r="Q206" s="178"/>
      <c r="R206" s="178"/>
      <c r="S206" s="179">
        <v>0</v>
      </c>
      <c r="T206" s="185">
        <v>115.9</v>
      </c>
      <c r="U206" s="185">
        <v>121.8</v>
      </c>
      <c r="V206" s="178"/>
      <c r="W206" s="178">
        <v>50.828213214205753</v>
      </c>
      <c r="X206" s="178">
        <v>45.561676382584643</v>
      </c>
      <c r="Y206" s="178"/>
      <c r="Z206" s="178"/>
      <c r="AA206" s="184"/>
      <c r="AB206" s="178"/>
      <c r="AC206" s="178"/>
      <c r="AD206" s="178"/>
      <c r="AE206" s="178"/>
      <c r="AF206" s="178"/>
      <c r="AG206" s="178">
        <v>49.982628052269405</v>
      </c>
    </row>
    <row r="207" spans="12:33" x14ac:dyDescent="0.2">
      <c r="L207" s="187">
        <v>206</v>
      </c>
      <c r="M207" s="178"/>
      <c r="N207" s="178"/>
      <c r="O207" s="178"/>
      <c r="P207" s="178"/>
      <c r="Q207" s="178"/>
      <c r="R207" s="178"/>
      <c r="S207" s="179">
        <v>0</v>
      </c>
      <c r="T207" s="185">
        <v>117.7</v>
      </c>
      <c r="U207" s="185">
        <v>123.7</v>
      </c>
      <c r="V207" s="178"/>
      <c r="W207" s="178">
        <v>51.683884208729204</v>
      </c>
      <c r="X207" s="178">
        <v>46.343862384471613</v>
      </c>
      <c r="Y207" s="178"/>
      <c r="Z207" s="178"/>
      <c r="AA207" s="184"/>
      <c r="AB207" s="178"/>
      <c r="AC207" s="178"/>
      <c r="AD207" s="178"/>
      <c r="AE207" s="178"/>
      <c r="AF207" s="178"/>
      <c r="AG207" s="178">
        <v>50.828213214205753</v>
      </c>
    </row>
    <row r="208" spans="12:33" x14ac:dyDescent="0.2">
      <c r="L208" s="187">
        <v>207</v>
      </c>
      <c r="M208" s="178"/>
      <c r="N208" s="178"/>
      <c r="O208" s="178"/>
      <c r="P208" s="178"/>
      <c r="Q208" s="178"/>
      <c r="R208" s="178"/>
      <c r="S208" s="179">
        <v>0</v>
      </c>
      <c r="T208" s="185">
        <v>119.9</v>
      </c>
      <c r="U208" s="185">
        <v>125.6</v>
      </c>
      <c r="V208" s="178"/>
      <c r="W208" s="178">
        <v>52.549711498865527</v>
      </c>
      <c r="X208" s="178">
        <v>47.135591072948174</v>
      </c>
      <c r="Y208" s="178"/>
      <c r="Z208" s="178"/>
      <c r="AA208" s="184"/>
      <c r="AB208" s="178"/>
      <c r="AC208" s="178"/>
      <c r="AD208" s="178"/>
      <c r="AE208" s="178"/>
      <c r="AF208" s="178"/>
      <c r="AG208" s="178">
        <v>51.683884208729204</v>
      </c>
    </row>
    <row r="209" spans="12:33" x14ac:dyDescent="0.2">
      <c r="L209" s="187">
        <v>208</v>
      </c>
      <c r="M209" s="178"/>
      <c r="N209" s="178"/>
      <c r="O209" s="178"/>
      <c r="P209" s="178"/>
      <c r="Q209" s="178"/>
      <c r="R209" s="178"/>
      <c r="S209" s="179">
        <v>0</v>
      </c>
      <c r="T209" s="185">
        <v>121.2</v>
      </c>
      <c r="U209" s="185">
        <v>127.5</v>
      </c>
      <c r="V209" s="178"/>
      <c r="W209" s="178">
        <v>53.425765695118514</v>
      </c>
      <c r="X209" s="178">
        <v>47.936931924623522</v>
      </c>
      <c r="Y209" s="178"/>
      <c r="Z209" s="178"/>
      <c r="AA209" s="184"/>
      <c r="AB209" s="178"/>
      <c r="AC209" s="178"/>
      <c r="AD209" s="178"/>
      <c r="AE209" s="178"/>
      <c r="AF209" s="178"/>
      <c r="AG209" s="178">
        <v>52.549711498865527</v>
      </c>
    </row>
    <row r="210" spans="12:33" x14ac:dyDescent="0.2">
      <c r="L210" s="187">
        <v>209</v>
      </c>
      <c r="M210" s="178"/>
      <c r="N210" s="178"/>
      <c r="O210" s="178"/>
      <c r="P210" s="178"/>
      <c r="Q210" s="178"/>
      <c r="R210" s="178"/>
      <c r="S210" s="179">
        <v>0</v>
      </c>
      <c r="T210" s="185">
        <v>123.1</v>
      </c>
      <c r="U210" s="185">
        <v>129.4</v>
      </c>
      <c r="V210" s="178"/>
      <c r="W210" s="178">
        <v>54.312117555062983</v>
      </c>
      <c r="X210" s="178">
        <v>48.747954583454742</v>
      </c>
      <c r="Y210" s="178"/>
      <c r="Z210" s="178"/>
      <c r="AA210" s="184"/>
      <c r="AB210" s="178"/>
      <c r="AC210" s="178"/>
      <c r="AD210" s="178"/>
      <c r="AE210" s="178"/>
      <c r="AF210" s="178"/>
      <c r="AG210" s="178">
        <v>53.425765695118514</v>
      </c>
    </row>
    <row r="211" spans="12:33" x14ac:dyDescent="0.2">
      <c r="L211" s="187">
        <v>210</v>
      </c>
      <c r="M211" s="178"/>
      <c r="N211" s="178"/>
      <c r="O211" s="178"/>
      <c r="P211" s="178"/>
      <c r="Q211" s="178"/>
      <c r="R211" s="178"/>
      <c r="S211" s="179">
        <v>0</v>
      </c>
      <c r="T211" s="185">
        <v>124.9</v>
      </c>
      <c r="U211" s="185">
        <v>131.4</v>
      </c>
      <c r="V211" s="178"/>
      <c r="W211" s="178"/>
      <c r="X211" s="178">
        <v>49.568728860343512</v>
      </c>
      <c r="Y211" s="178"/>
      <c r="Z211" s="178"/>
      <c r="AA211" s="184"/>
      <c r="AB211" s="178"/>
      <c r="AC211" s="178"/>
      <c r="AD211" s="178"/>
      <c r="AE211" s="178"/>
      <c r="AF211" s="178"/>
      <c r="AG211" s="178">
        <v>54.312117555062983</v>
      </c>
    </row>
    <row r="212" spans="12:33" x14ac:dyDescent="0.2">
      <c r="L212" s="187">
        <v>211</v>
      </c>
      <c r="M212" s="178"/>
      <c r="N212" s="178"/>
      <c r="O212" s="178"/>
      <c r="P212" s="178"/>
      <c r="Q212" s="178"/>
      <c r="R212" s="178"/>
      <c r="S212" s="179">
        <v>0</v>
      </c>
      <c r="T212" s="185">
        <v>126.8</v>
      </c>
      <c r="U212" s="185">
        <v>133.4</v>
      </c>
      <c r="V212" s="178"/>
      <c r="W212" s="178"/>
      <c r="X212" s="178">
        <v>50.3993247327342</v>
      </c>
      <c r="Y212" s="178"/>
      <c r="Z212" s="178"/>
      <c r="AA212" s="184"/>
      <c r="AB212" s="178"/>
      <c r="AC212" s="178"/>
      <c r="AD212" s="178"/>
      <c r="AE212" s="178"/>
      <c r="AF212" s="178"/>
      <c r="AG212" s="178"/>
    </row>
    <row r="213" spans="12:33" x14ac:dyDescent="0.2">
      <c r="L213" s="187">
        <v>212</v>
      </c>
      <c r="M213" s="178"/>
      <c r="N213" s="178"/>
      <c r="O213" s="178"/>
      <c r="P213" s="178"/>
      <c r="Q213" s="178"/>
      <c r="R213" s="178"/>
      <c r="S213" s="179">
        <v>0</v>
      </c>
      <c r="T213" s="185">
        <v>128.6</v>
      </c>
      <c r="U213" s="185">
        <v>135.4</v>
      </c>
      <c r="V213" s="178"/>
      <c r="W213" s="178"/>
      <c r="X213" s="178">
        <v>51.239812344215551</v>
      </c>
      <c r="Y213" s="178"/>
      <c r="Z213" s="178"/>
      <c r="AA213" s="184"/>
      <c r="AB213" s="178"/>
      <c r="AC213" s="178"/>
      <c r="AD213" s="178"/>
      <c r="AE213" s="178"/>
      <c r="AF213" s="178"/>
      <c r="AG213" s="178"/>
    </row>
    <row r="214" spans="12:33" x14ac:dyDescent="0.2">
      <c r="L214" s="187">
        <v>213</v>
      </c>
      <c r="M214" s="178"/>
      <c r="N214" s="178"/>
      <c r="O214" s="178"/>
      <c r="P214" s="178"/>
      <c r="Q214" s="178"/>
      <c r="R214" s="178"/>
      <c r="S214" s="179">
        <v>0</v>
      </c>
      <c r="T214" s="185">
        <v>130.5</v>
      </c>
      <c r="U214" s="185">
        <v>137.4</v>
      </c>
      <c r="V214" s="178"/>
      <c r="W214" s="178"/>
      <c r="X214" s="178">
        <v>52.090262004124313</v>
      </c>
      <c r="Y214" s="178"/>
      <c r="Z214" s="178"/>
      <c r="AA214" s="184"/>
      <c r="AB214" s="178"/>
      <c r="AC214" s="178"/>
      <c r="AD214" s="178"/>
      <c r="AE214" s="178"/>
      <c r="AF214" s="178"/>
      <c r="AG214" s="178"/>
    </row>
    <row r="215" spans="12:33" x14ac:dyDescent="0.2">
      <c r="L215" s="187">
        <v>214</v>
      </c>
      <c r="M215" s="178"/>
      <c r="N215" s="178"/>
      <c r="O215" s="178"/>
      <c r="P215" s="178"/>
      <c r="Q215" s="178"/>
      <c r="R215" s="178"/>
      <c r="S215" s="179">
        <v>0</v>
      </c>
      <c r="T215" s="185">
        <v>132.5</v>
      </c>
      <c r="U215" s="185">
        <v>139.4</v>
      </c>
      <c r="V215" s="178"/>
      <c r="W215" s="178"/>
      <c r="X215" s="178">
        <v>52.95074418715356</v>
      </c>
      <c r="Y215" s="178"/>
      <c r="Z215" s="178"/>
      <c r="AA215" s="184"/>
      <c r="AB215" s="178"/>
      <c r="AC215" s="178"/>
      <c r="AD215" s="178"/>
      <c r="AE215" s="178"/>
      <c r="AF215" s="178"/>
      <c r="AG215" s="178"/>
    </row>
    <row r="216" spans="12:33" x14ac:dyDescent="0.2">
      <c r="L216" s="187">
        <v>215</v>
      </c>
      <c r="M216" s="178"/>
      <c r="N216" s="178"/>
      <c r="O216" s="178"/>
      <c r="P216" s="178"/>
      <c r="Q216" s="178"/>
      <c r="R216" s="178"/>
      <c r="S216" s="179">
        <v>0</v>
      </c>
      <c r="T216" s="185">
        <v>134.4</v>
      </c>
      <c r="U216" s="185">
        <v>141.5</v>
      </c>
      <c r="V216" s="178"/>
      <c r="W216" s="178"/>
      <c r="X216" s="178"/>
      <c r="Y216" s="178"/>
      <c r="Z216" s="178"/>
      <c r="AA216" s="184"/>
      <c r="AB216" s="178"/>
      <c r="AC216" s="178"/>
      <c r="AD216" s="178"/>
      <c r="AE216" s="178"/>
      <c r="AF216" s="178"/>
      <c r="AG216" s="178"/>
    </row>
    <row r="217" spans="12:33" x14ac:dyDescent="0.2">
      <c r="L217" s="187">
        <v>216</v>
      </c>
      <c r="M217" s="178"/>
      <c r="N217" s="178"/>
      <c r="O217" s="178"/>
      <c r="P217" s="178"/>
      <c r="Q217" s="178"/>
      <c r="R217" s="178"/>
      <c r="S217" s="179">
        <v>0</v>
      </c>
      <c r="T217" s="185">
        <v>136.30000000000001</v>
      </c>
      <c r="U217" s="185">
        <v>143.5</v>
      </c>
      <c r="V217" s="178"/>
      <c r="W217" s="178"/>
      <c r="X217" s="178"/>
      <c r="Y217" s="178"/>
      <c r="Z217" s="178"/>
      <c r="AA217" s="184"/>
      <c r="AB217" s="178"/>
      <c r="AC217" s="178"/>
      <c r="AD217" s="178"/>
      <c r="AE217" s="178"/>
      <c r="AF217" s="178"/>
      <c r="AG217" s="178"/>
    </row>
    <row r="218" spans="12:33" x14ac:dyDescent="0.2">
      <c r="L218" s="187">
        <v>217</v>
      </c>
      <c r="M218" s="178"/>
      <c r="N218" s="178"/>
      <c r="O218" s="178"/>
      <c r="P218" s="178"/>
      <c r="Q218" s="178"/>
      <c r="R218" s="178"/>
      <c r="S218" s="179">
        <v>0</v>
      </c>
      <c r="T218" s="185">
        <v>138.30000000000001</v>
      </c>
      <c r="U218" s="185">
        <v>145.6</v>
      </c>
      <c r="V218" s="178"/>
      <c r="W218" s="178"/>
      <c r="X218" s="178"/>
      <c r="Y218" s="178"/>
      <c r="Z218" s="178"/>
      <c r="AA218" s="184"/>
      <c r="AB218" s="178"/>
      <c r="AC218" s="178"/>
      <c r="AD218" s="178"/>
      <c r="AE218" s="178"/>
      <c r="AF218" s="178"/>
      <c r="AG218" s="178"/>
    </row>
    <row r="219" spans="12:33" x14ac:dyDescent="0.2">
      <c r="L219" s="187">
        <v>218</v>
      </c>
      <c r="M219" s="178"/>
      <c r="N219" s="178"/>
      <c r="O219" s="178"/>
      <c r="P219" s="178"/>
      <c r="Q219" s="178"/>
      <c r="R219" s="178"/>
      <c r="S219" s="179">
        <v>0</v>
      </c>
      <c r="T219" s="185">
        <v>140.30000000000001</v>
      </c>
      <c r="U219" s="185">
        <v>147.80000000000001</v>
      </c>
      <c r="V219" s="178"/>
      <c r="W219" s="178"/>
      <c r="X219" s="178"/>
      <c r="Y219" s="178"/>
      <c r="Z219" s="178"/>
      <c r="AA219" s="184"/>
      <c r="AB219" s="178"/>
      <c r="AC219" s="178"/>
      <c r="AD219" s="178"/>
      <c r="AE219" s="178"/>
      <c r="AF219" s="178"/>
      <c r="AG219" s="178"/>
    </row>
    <row r="220" spans="12:33" x14ac:dyDescent="0.2">
      <c r="L220" s="187">
        <v>219</v>
      </c>
      <c r="M220" s="178"/>
      <c r="N220" s="178"/>
      <c r="O220" s="178"/>
      <c r="P220" s="178"/>
      <c r="Q220" s="178"/>
      <c r="R220" s="178"/>
      <c r="S220" s="179">
        <v>0</v>
      </c>
      <c r="T220" s="185">
        <v>142.30000000000001</v>
      </c>
      <c r="U220" s="185">
        <v>149.9</v>
      </c>
      <c r="V220" s="178"/>
      <c r="W220" s="178"/>
      <c r="X220" s="178"/>
      <c r="Y220" s="178"/>
      <c r="Z220" s="178"/>
      <c r="AA220" s="184"/>
      <c r="AB220" s="178"/>
      <c r="AC220" s="178"/>
      <c r="AD220" s="178"/>
      <c r="AE220" s="178"/>
      <c r="AF220" s="178"/>
      <c r="AG220" s="178"/>
    </row>
    <row r="221" spans="12:33" x14ac:dyDescent="0.2">
      <c r="L221" s="187">
        <v>220</v>
      </c>
      <c r="M221" s="178"/>
      <c r="N221" s="178"/>
      <c r="O221" s="178"/>
      <c r="P221" s="178"/>
      <c r="Q221" s="178"/>
      <c r="R221" s="178"/>
      <c r="S221" s="179">
        <v>0</v>
      </c>
      <c r="T221" s="185">
        <v>144.30000000000001</v>
      </c>
      <c r="U221" s="185">
        <v>152.1</v>
      </c>
      <c r="V221" s="178"/>
      <c r="W221" s="178"/>
      <c r="X221" s="178"/>
      <c r="Y221" s="178"/>
      <c r="Z221" s="178"/>
      <c r="AA221" s="184"/>
      <c r="AB221" s="178"/>
      <c r="AC221" s="178"/>
      <c r="AD221" s="178"/>
      <c r="AE221" s="178"/>
      <c r="AF221" s="178"/>
      <c r="AG221" s="178"/>
    </row>
    <row r="222" spans="12:33" x14ac:dyDescent="0.2">
      <c r="L222" s="187">
        <v>221</v>
      </c>
      <c r="M222" s="178"/>
      <c r="N222" s="178"/>
      <c r="O222" s="178"/>
      <c r="P222" s="178"/>
      <c r="Q222" s="178"/>
      <c r="R222" s="178"/>
      <c r="S222" s="179">
        <v>0</v>
      </c>
      <c r="T222" s="185">
        <v>146.4</v>
      </c>
      <c r="U222" s="178"/>
      <c r="V222" s="178"/>
      <c r="W222" s="178"/>
      <c r="X222" s="178"/>
      <c r="Y222" s="178"/>
      <c r="Z222" s="178"/>
      <c r="AA222" s="184"/>
      <c r="AB222" s="178"/>
      <c r="AC222" s="178"/>
      <c r="AD222" s="178"/>
      <c r="AE222" s="178"/>
      <c r="AF222" s="178"/>
      <c r="AG222" s="178"/>
    </row>
    <row r="223" spans="12:33" x14ac:dyDescent="0.2">
      <c r="L223" s="187">
        <v>222</v>
      </c>
      <c r="M223" s="178"/>
      <c r="N223" s="178"/>
      <c r="O223" s="178"/>
      <c r="P223" s="178"/>
      <c r="Q223" s="178"/>
      <c r="R223" s="178"/>
      <c r="S223" s="179">
        <v>0</v>
      </c>
      <c r="T223" s="185">
        <v>148.5</v>
      </c>
      <c r="U223" s="178"/>
      <c r="V223" s="178"/>
      <c r="W223" s="178"/>
      <c r="X223" s="178"/>
      <c r="Y223" s="178"/>
      <c r="Z223" s="178"/>
      <c r="AA223" s="184"/>
      <c r="AB223" s="178"/>
      <c r="AC223" s="178"/>
      <c r="AD223" s="178"/>
      <c r="AE223" s="178"/>
      <c r="AF223" s="178"/>
      <c r="AG223" s="178"/>
    </row>
    <row r="224" spans="12:33" x14ac:dyDescent="0.2">
      <c r="L224" s="187">
        <v>223</v>
      </c>
      <c r="M224" s="178"/>
      <c r="N224" s="178"/>
      <c r="O224" s="178"/>
      <c r="P224" s="178"/>
      <c r="Q224" s="178"/>
      <c r="R224" s="178"/>
      <c r="S224" s="179">
        <v>0</v>
      </c>
      <c r="T224" s="185">
        <v>150.6</v>
      </c>
      <c r="U224" s="178"/>
      <c r="V224" s="178"/>
      <c r="W224" s="178"/>
      <c r="X224" s="178"/>
      <c r="Y224" s="178"/>
      <c r="Z224" s="178"/>
      <c r="AA224" s="184"/>
      <c r="AB224" s="178"/>
      <c r="AC224" s="178"/>
      <c r="AD224" s="178"/>
      <c r="AE224" s="178"/>
      <c r="AF224" s="178"/>
      <c r="AG224" s="178"/>
    </row>
    <row r="225" spans="12:33" x14ac:dyDescent="0.2">
      <c r="L225" s="187">
        <v>224</v>
      </c>
      <c r="M225" s="178"/>
      <c r="N225" s="178"/>
      <c r="O225" s="178"/>
      <c r="P225" s="178"/>
      <c r="Q225" s="178"/>
      <c r="R225" s="178"/>
      <c r="S225" s="179">
        <v>0</v>
      </c>
      <c r="T225" s="178"/>
      <c r="U225" s="178"/>
      <c r="V225" s="178"/>
      <c r="W225" s="178"/>
      <c r="X225" s="178"/>
      <c r="Y225" s="178"/>
      <c r="Z225" s="178"/>
      <c r="AA225" s="184"/>
      <c r="AB225" s="178"/>
      <c r="AC225" s="178"/>
      <c r="AD225" s="178"/>
      <c r="AE225" s="178"/>
      <c r="AF225" s="178"/>
      <c r="AG225" s="178"/>
    </row>
    <row r="226" spans="12:33" x14ac:dyDescent="0.2">
      <c r="L226" s="187">
        <v>225</v>
      </c>
      <c r="M226" s="178"/>
      <c r="N226" s="178"/>
      <c r="O226" s="178"/>
      <c r="P226" s="178"/>
      <c r="Q226" s="178"/>
      <c r="R226" s="178"/>
      <c r="S226" s="179">
        <v>0</v>
      </c>
      <c r="T226" s="178"/>
      <c r="U226" s="178"/>
      <c r="V226" s="178"/>
      <c r="W226" s="178"/>
      <c r="X226" s="178"/>
      <c r="Y226" s="178"/>
      <c r="Z226" s="178"/>
      <c r="AA226" s="184"/>
      <c r="AB226" s="178"/>
      <c r="AC226" s="178"/>
      <c r="AD226" s="178"/>
      <c r="AE226" s="178"/>
      <c r="AF226" s="178"/>
      <c r="AG226" s="178"/>
    </row>
    <row r="227" spans="12:33" x14ac:dyDescent="0.2">
      <c r="L227" s="187">
        <v>226</v>
      </c>
      <c r="M227" s="178"/>
      <c r="N227" s="178"/>
      <c r="O227" s="178"/>
      <c r="P227" s="178"/>
      <c r="Q227" s="178"/>
      <c r="R227" s="178"/>
      <c r="S227" s="179">
        <v>0</v>
      </c>
      <c r="T227" s="178"/>
      <c r="U227" s="178"/>
      <c r="V227" s="178"/>
      <c r="W227" s="178"/>
      <c r="X227" s="178"/>
      <c r="Y227" s="178"/>
      <c r="Z227" s="178"/>
      <c r="AA227" s="184"/>
      <c r="AB227" s="178"/>
      <c r="AC227" s="178"/>
      <c r="AD227" s="178"/>
      <c r="AE227" s="178"/>
      <c r="AF227" s="178"/>
      <c r="AG227" s="178"/>
    </row>
    <row r="228" spans="12:33" x14ac:dyDescent="0.2">
      <c r="L228" s="187">
        <v>227</v>
      </c>
      <c r="M228" s="178"/>
      <c r="N228" s="178"/>
      <c r="O228" s="178"/>
      <c r="P228" s="178"/>
      <c r="Q228" s="178"/>
      <c r="R228" s="178"/>
      <c r="S228" s="179">
        <v>0</v>
      </c>
      <c r="T228" s="178"/>
      <c r="U228" s="178"/>
      <c r="V228" s="178"/>
      <c r="W228" s="178"/>
      <c r="X228" s="178"/>
      <c r="Y228" s="178"/>
      <c r="Z228" s="178"/>
      <c r="AA228" s="184"/>
      <c r="AB228" s="178"/>
      <c r="AC228" s="178"/>
      <c r="AD228" s="178"/>
      <c r="AE228" s="178"/>
      <c r="AF228" s="178"/>
      <c r="AG228" s="178"/>
    </row>
    <row r="229" spans="12:33" x14ac:dyDescent="0.2">
      <c r="L229" s="187">
        <v>228</v>
      </c>
      <c r="M229" s="178"/>
      <c r="N229" s="178"/>
      <c r="O229" s="178"/>
      <c r="P229" s="178"/>
      <c r="Q229" s="178"/>
      <c r="R229" s="178"/>
      <c r="S229" s="179">
        <v>0</v>
      </c>
      <c r="T229" s="178"/>
      <c r="U229" s="178"/>
      <c r="V229" s="178"/>
      <c r="W229" s="178"/>
      <c r="X229" s="178"/>
      <c r="Y229" s="178"/>
      <c r="Z229" s="178"/>
      <c r="AA229" s="184"/>
      <c r="AB229" s="178"/>
      <c r="AC229" s="178"/>
      <c r="AD229" s="178"/>
      <c r="AE229" s="178"/>
      <c r="AF229" s="178"/>
      <c r="AG229" s="178"/>
    </row>
    <row r="230" spans="12:33" x14ac:dyDescent="0.2">
      <c r="L230" s="187">
        <v>229</v>
      </c>
      <c r="M230" s="178"/>
      <c r="N230" s="178"/>
      <c r="O230" s="178"/>
      <c r="P230" s="178"/>
      <c r="Q230" s="178"/>
      <c r="R230" s="178"/>
      <c r="S230" s="179">
        <v>0</v>
      </c>
      <c r="T230" s="178"/>
      <c r="U230" s="178"/>
      <c r="V230" s="178"/>
      <c r="W230" s="178"/>
      <c r="X230" s="178"/>
      <c r="Y230" s="178"/>
      <c r="Z230" s="178"/>
      <c r="AA230" s="184"/>
      <c r="AB230" s="178"/>
      <c r="AC230" s="178"/>
      <c r="AD230" s="178"/>
      <c r="AE230" s="178"/>
      <c r="AF230" s="178"/>
      <c r="AG230" s="178"/>
    </row>
    <row r="231" spans="12:33" x14ac:dyDescent="0.2">
      <c r="L231" s="187">
        <v>230</v>
      </c>
      <c r="M231" s="178"/>
      <c r="N231" s="178"/>
      <c r="O231" s="178"/>
      <c r="P231" s="178"/>
      <c r="Q231" s="178"/>
      <c r="R231" s="178"/>
      <c r="S231" s="179">
        <v>0</v>
      </c>
      <c r="T231" s="178"/>
      <c r="U231" s="178"/>
      <c r="V231" s="178"/>
      <c r="W231" s="178"/>
      <c r="X231" s="178"/>
      <c r="Y231" s="178"/>
      <c r="Z231" s="178"/>
      <c r="AA231" s="184"/>
      <c r="AB231" s="178"/>
      <c r="AC231" s="178"/>
      <c r="AD231" s="178"/>
      <c r="AE231" s="178"/>
      <c r="AF231" s="178"/>
      <c r="AG231" s="178"/>
    </row>
    <row r="232" spans="12:33" x14ac:dyDescent="0.2">
      <c r="L232" s="187">
        <v>231</v>
      </c>
      <c r="M232" s="178"/>
      <c r="N232" s="178"/>
      <c r="O232" s="178"/>
      <c r="P232" s="178"/>
      <c r="Q232" s="178"/>
      <c r="R232" s="178"/>
      <c r="S232" s="179">
        <v>0</v>
      </c>
      <c r="T232" s="178"/>
      <c r="U232" s="178"/>
      <c r="V232" s="178"/>
      <c r="W232" s="178"/>
      <c r="X232" s="178"/>
      <c r="Y232" s="178"/>
      <c r="Z232" s="178"/>
      <c r="AA232" s="184"/>
      <c r="AB232" s="178"/>
      <c r="AC232" s="178"/>
      <c r="AD232" s="178"/>
      <c r="AE232" s="178"/>
      <c r="AF232" s="178"/>
      <c r="AG232" s="178"/>
    </row>
    <row r="233" spans="12:33" x14ac:dyDescent="0.2">
      <c r="L233" s="187">
        <v>232</v>
      </c>
      <c r="M233" s="178"/>
      <c r="N233" s="178"/>
      <c r="O233" s="178"/>
      <c r="P233" s="178"/>
      <c r="Q233" s="178"/>
      <c r="R233" s="178"/>
      <c r="S233" s="179">
        <v>0</v>
      </c>
      <c r="T233" s="178"/>
      <c r="U233" s="178"/>
      <c r="V233" s="178"/>
      <c r="W233" s="178"/>
      <c r="X233" s="178"/>
      <c r="Y233" s="178"/>
      <c r="Z233" s="178"/>
      <c r="AA233" s="184"/>
      <c r="AB233" s="178"/>
      <c r="AC233" s="178"/>
      <c r="AD233" s="178"/>
      <c r="AE233" s="178"/>
      <c r="AF233" s="178"/>
      <c r="AG233" s="178"/>
    </row>
    <row r="234" spans="12:33" x14ac:dyDescent="0.2">
      <c r="L234" s="187">
        <v>233</v>
      </c>
      <c r="M234" s="178"/>
      <c r="N234" s="178"/>
      <c r="O234" s="178"/>
      <c r="P234" s="178"/>
      <c r="Q234" s="178"/>
      <c r="R234" s="178"/>
      <c r="S234" s="179">
        <v>0</v>
      </c>
      <c r="T234" s="178"/>
      <c r="U234" s="178"/>
      <c r="V234" s="178"/>
      <c r="W234" s="178"/>
      <c r="X234" s="178"/>
      <c r="Y234" s="178"/>
      <c r="Z234" s="178"/>
      <c r="AA234" s="184"/>
      <c r="AB234" s="178"/>
      <c r="AC234" s="178"/>
      <c r="AD234" s="178"/>
      <c r="AE234" s="178"/>
      <c r="AF234" s="178"/>
      <c r="AG234" s="178"/>
    </row>
    <row r="235" spans="12:33" x14ac:dyDescent="0.2">
      <c r="L235" s="187">
        <v>234</v>
      </c>
      <c r="M235" s="178"/>
      <c r="N235" s="178"/>
      <c r="O235" s="178"/>
      <c r="P235" s="178"/>
      <c r="Q235" s="178"/>
      <c r="R235" s="178"/>
      <c r="S235" s="179">
        <v>0</v>
      </c>
      <c r="T235" s="178"/>
      <c r="U235" s="178"/>
      <c r="V235" s="178"/>
      <c r="W235" s="178"/>
      <c r="X235" s="178"/>
      <c r="Y235" s="178"/>
      <c r="Z235" s="178"/>
      <c r="AA235" s="184"/>
      <c r="AB235" s="178"/>
      <c r="AC235" s="178"/>
      <c r="AD235" s="178"/>
      <c r="AE235" s="178"/>
      <c r="AF235" s="178"/>
      <c r="AG235" s="178"/>
    </row>
    <row r="236" spans="12:33" x14ac:dyDescent="0.2">
      <c r="L236" s="187">
        <v>235</v>
      </c>
      <c r="M236" s="178"/>
      <c r="N236" s="178"/>
      <c r="O236" s="178"/>
      <c r="P236" s="178"/>
      <c r="Q236" s="178"/>
      <c r="R236" s="178"/>
      <c r="S236" s="179">
        <v>0</v>
      </c>
      <c r="T236" s="178"/>
      <c r="U236" s="178"/>
      <c r="V236" s="178"/>
      <c r="W236" s="178"/>
      <c r="X236" s="178"/>
      <c r="Y236" s="178"/>
      <c r="Z236" s="178"/>
      <c r="AA236" s="184"/>
      <c r="AB236" s="178"/>
      <c r="AC236" s="178"/>
      <c r="AD236" s="178"/>
      <c r="AE236" s="178"/>
      <c r="AF236" s="178"/>
      <c r="AG236" s="178"/>
    </row>
    <row r="237" spans="12:33" x14ac:dyDescent="0.2">
      <c r="L237" s="187">
        <v>236</v>
      </c>
      <c r="M237" s="178"/>
      <c r="N237" s="178"/>
      <c r="O237" s="178"/>
      <c r="P237" s="178"/>
      <c r="Q237" s="178"/>
      <c r="R237" s="178"/>
      <c r="S237" s="179">
        <v>0</v>
      </c>
      <c r="T237" s="178"/>
      <c r="U237" s="178"/>
      <c r="V237" s="178"/>
      <c r="W237" s="178"/>
      <c r="X237" s="178"/>
      <c r="Y237" s="178"/>
      <c r="Z237" s="178"/>
      <c r="AA237" s="184"/>
      <c r="AB237" s="178"/>
      <c r="AC237" s="178"/>
      <c r="AD237" s="178"/>
      <c r="AE237" s="178"/>
      <c r="AF237" s="178"/>
      <c r="AG237" s="178"/>
    </row>
    <row r="238" spans="12:33" x14ac:dyDescent="0.2">
      <c r="L238" s="187">
        <v>237</v>
      </c>
      <c r="M238" s="178"/>
      <c r="N238" s="178"/>
      <c r="O238" s="178"/>
      <c r="P238" s="178"/>
      <c r="Q238" s="178"/>
      <c r="R238" s="178"/>
      <c r="S238" s="179">
        <v>0</v>
      </c>
      <c r="T238" s="178"/>
      <c r="U238" s="178"/>
      <c r="V238" s="178"/>
      <c r="W238" s="178"/>
      <c r="X238" s="178"/>
      <c r="Y238" s="178"/>
      <c r="Z238" s="178"/>
      <c r="AA238" s="184"/>
      <c r="AB238" s="178"/>
      <c r="AC238" s="178"/>
      <c r="AD238" s="178"/>
      <c r="AE238" s="178"/>
      <c r="AF238" s="178"/>
      <c r="AG238" s="178"/>
    </row>
    <row r="239" spans="12:33" x14ac:dyDescent="0.2">
      <c r="L239" s="187">
        <v>238</v>
      </c>
      <c r="M239" s="178"/>
      <c r="N239" s="178"/>
      <c r="O239" s="178"/>
      <c r="P239" s="178"/>
      <c r="Q239" s="178"/>
      <c r="R239" s="178"/>
      <c r="S239" s="179">
        <v>0</v>
      </c>
      <c r="T239" s="178"/>
      <c r="U239" s="178"/>
      <c r="V239" s="178"/>
      <c r="W239" s="178"/>
      <c r="X239" s="178"/>
      <c r="Y239" s="178"/>
      <c r="Z239" s="178"/>
      <c r="AA239" s="184"/>
      <c r="AB239" s="178"/>
      <c r="AC239" s="178"/>
      <c r="AD239" s="178"/>
      <c r="AE239" s="178"/>
      <c r="AF239" s="178"/>
      <c r="AG239" s="178"/>
    </row>
    <row r="240" spans="12:33" x14ac:dyDescent="0.2">
      <c r="L240" s="187">
        <v>239</v>
      </c>
      <c r="M240" s="178"/>
      <c r="N240" s="178"/>
      <c r="O240" s="178"/>
      <c r="P240" s="178"/>
      <c r="Q240" s="178"/>
      <c r="R240" s="178"/>
      <c r="S240" s="179">
        <v>0</v>
      </c>
      <c r="T240" s="178"/>
      <c r="U240" s="178"/>
      <c r="V240" s="178"/>
      <c r="W240" s="178"/>
      <c r="X240" s="178"/>
      <c r="Y240" s="178"/>
      <c r="Z240" s="178"/>
      <c r="AA240" s="184"/>
      <c r="AB240" s="178"/>
      <c r="AC240" s="178"/>
      <c r="AD240" s="178"/>
      <c r="AE240" s="178"/>
      <c r="AF240" s="178"/>
      <c r="AG240" s="178"/>
    </row>
    <row r="241" spans="12:33" x14ac:dyDescent="0.2">
      <c r="L241" s="187">
        <v>240</v>
      </c>
      <c r="M241" s="178"/>
      <c r="N241" s="178"/>
      <c r="O241" s="178"/>
      <c r="P241" s="178"/>
      <c r="Q241" s="178"/>
      <c r="R241" s="178"/>
      <c r="S241" s="179">
        <v>0</v>
      </c>
      <c r="T241" s="178"/>
      <c r="U241" s="178"/>
      <c r="V241" s="178"/>
      <c r="W241" s="178"/>
      <c r="X241" s="178"/>
      <c r="Y241" s="178"/>
      <c r="Z241" s="178"/>
      <c r="AA241" s="184"/>
      <c r="AB241" s="178"/>
      <c r="AC241" s="178"/>
      <c r="AD241" s="178"/>
      <c r="AE241" s="178"/>
      <c r="AF241" s="178"/>
      <c r="AG241" s="178"/>
    </row>
    <row r="242" spans="12:33" x14ac:dyDescent="0.2">
      <c r="L242" s="187">
        <v>241</v>
      </c>
      <c r="M242" s="178"/>
      <c r="N242" s="178"/>
      <c r="O242" s="178"/>
      <c r="P242" s="178"/>
      <c r="Q242" s="178"/>
      <c r="R242" s="178"/>
      <c r="S242" s="179">
        <v>0</v>
      </c>
      <c r="T242" s="178"/>
      <c r="U242" s="178"/>
      <c r="V242" s="178"/>
      <c r="W242" s="178"/>
      <c r="X242" s="178"/>
      <c r="Y242" s="178"/>
      <c r="Z242" s="178"/>
      <c r="AA242" s="184"/>
      <c r="AB242" s="178"/>
      <c r="AC242" s="178"/>
      <c r="AD242" s="178"/>
      <c r="AE242" s="178"/>
      <c r="AF242" s="178"/>
      <c r="AG242" s="178"/>
    </row>
    <row r="243" spans="12:33" x14ac:dyDescent="0.2">
      <c r="L243" s="187">
        <v>242</v>
      </c>
      <c r="M243" s="178"/>
      <c r="N243" s="178"/>
      <c r="O243" s="178"/>
      <c r="P243" s="178"/>
      <c r="Q243" s="178"/>
      <c r="R243" s="178"/>
      <c r="S243" s="179">
        <v>0</v>
      </c>
      <c r="T243" s="178"/>
      <c r="U243" s="178"/>
      <c r="V243" s="178"/>
      <c r="W243" s="178"/>
      <c r="X243" s="178"/>
      <c r="Y243" s="178"/>
      <c r="Z243" s="178"/>
      <c r="AA243" s="184"/>
      <c r="AB243" s="178"/>
      <c r="AC243" s="178"/>
      <c r="AD243" s="178"/>
      <c r="AE243" s="178"/>
      <c r="AF243" s="178"/>
      <c r="AG243" s="178"/>
    </row>
    <row r="244" spans="12:33" x14ac:dyDescent="0.2">
      <c r="L244" s="187">
        <v>243</v>
      </c>
      <c r="M244" s="178"/>
      <c r="N244" s="178"/>
      <c r="O244" s="178"/>
      <c r="P244" s="178"/>
      <c r="Q244" s="178"/>
      <c r="R244" s="178"/>
      <c r="S244" s="179">
        <v>0</v>
      </c>
      <c r="T244" s="178"/>
      <c r="U244" s="178"/>
      <c r="V244" s="178"/>
      <c r="W244" s="178"/>
      <c r="X244" s="178"/>
      <c r="Y244" s="178"/>
      <c r="Z244" s="178"/>
      <c r="AA244" s="184"/>
      <c r="AB244" s="178"/>
      <c r="AC244" s="178"/>
      <c r="AD244" s="178"/>
      <c r="AE244" s="178"/>
      <c r="AF244" s="178"/>
      <c r="AG244" s="178"/>
    </row>
    <row r="245" spans="12:33" x14ac:dyDescent="0.2">
      <c r="L245" s="187">
        <v>244</v>
      </c>
      <c r="M245" s="178"/>
      <c r="N245" s="178"/>
      <c r="O245" s="178"/>
      <c r="P245" s="178"/>
      <c r="Q245" s="178"/>
      <c r="R245" s="178"/>
      <c r="S245" s="179">
        <v>0</v>
      </c>
      <c r="T245" s="178"/>
      <c r="U245" s="178"/>
      <c r="V245" s="178"/>
      <c r="W245" s="178"/>
      <c r="X245" s="178"/>
      <c r="Y245" s="178"/>
      <c r="Z245" s="178"/>
      <c r="AA245" s="184"/>
      <c r="AB245" s="178"/>
      <c r="AC245" s="178"/>
      <c r="AD245" s="178"/>
      <c r="AE245" s="178"/>
      <c r="AF245" s="178"/>
      <c r="AG245" s="178"/>
    </row>
    <row r="246" spans="12:33" x14ac:dyDescent="0.2">
      <c r="L246" s="187">
        <v>245</v>
      </c>
      <c r="M246" s="178"/>
      <c r="N246" s="178"/>
      <c r="O246" s="178"/>
      <c r="P246" s="178"/>
      <c r="Q246" s="178"/>
      <c r="R246" s="178"/>
      <c r="S246" s="179">
        <v>0</v>
      </c>
      <c r="T246" s="178"/>
      <c r="U246" s="178"/>
      <c r="V246" s="178"/>
      <c r="W246" s="178"/>
      <c r="X246" s="178"/>
      <c r="Y246" s="178"/>
      <c r="Z246" s="178"/>
      <c r="AA246" s="184"/>
      <c r="AB246" s="178"/>
      <c r="AC246" s="178"/>
      <c r="AD246" s="178"/>
      <c r="AE246" s="178"/>
      <c r="AF246" s="178"/>
      <c r="AG246" s="178"/>
    </row>
    <row r="247" spans="12:33" x14ac:dyDescent="0.2">
      <c r="L247" s="187">
        <v>246</v>
      </c>
      <c r="M247" s="178"/>
      <c r="N247" s="178"/>
      <c r="O247" s="178"/>
      <c r="P247" s="178"/>
      <c r="Q247" s="178"/>
      <c r="R247" s="178"/>
      <c r="S247" s="179">
        <v>0</v>
      </c>
      <c r="T247" s="178"/>
      <c r="U247" s="178"/>
      <c r="V247" s="178"/>
      <c r="W247" s="178"/>
      <c r="X247" s="178"/>
      <c r="Y247" s="178"/>
      <c r="Z247" s="178"/>
      <c r="AA247" s="184"/>
      <c r="AB247" s="178"/>
      <c r="AC247" s="178"/>
      <c r="AD247" s="178"/>
      <c r="AE247" s="178"/>
      <c r="AF247" s="178"/>
      <c r="AG247" s="178"/>
    </row>
    <row r="248" spans="12:33" x14ac:dyDescent="0.2">
      <c r="L248" s="187">
        <v>247</v>
      </c>
      <c r="M248" s="178"/>
      <c r="N248" s="178"/>
      <c r="O248" s="178"/>
      <c r="P248" s="178"/>
      <c r="Q248" s="178"/>
      <c r="R248" s="178"/>
      <c r="S248" s="179">
        <v>0</v>
      </c>
      <c r="T248" s="178"/>
      <c r="U248" s="178"/>
      <c r="V248" s="178"/>
      <c r="W248" s="178"/>
      <c r="X248" s="178"/>
      <c r="Y248" s="178"/>
      <c r="Z248" s="178"/>
      <c r="AA248" s="184"/>
      <c r="AB248" s="178"/>
      <c r="AC248" s="178"/>
      <c r="AD248" s="178"/>
      <c r="AE248" s="178"/>
      <c r="AF248" s="178"/>
      <c r="AG248" s="178"/>
    </row>
    <row r="249" spans="12:33" x14ac:dyDescent="0.2">
      <c r="L249" s="187">
        <v>248</v>
      </c>
      <c r="M249" s="178"/>
      <c r="N249" s="178"/>
      <c r="O249" s="178"/>
      <c r="P249" s="178"/>
      <c r="Q249" s="178"/>
      <c r="R249" s="178"/>
      <c r="S249" s="179">
        <v>0</v>
      </c>
      <c r="T249" s="178"/>
      <c r="U249" s="178"/>
      <c r="V249" s="178"/>
      <c r="W249" s="178"/>
      <c r="X249" s="178"/>
      <c r="Y249" s="178"/>
      <c r="Z249" s="178"/>
      <c r="AA249" s="184"/>
      <c r="AB249" s="178"/>
      <c r="AC249" s="178"/>
      <c r="AD249" s="178"/>
      <c r="AE249" s="178"/>
      <c r="AF249" s="178"/>
      <c r="AG249" s="178"/>
    </row>
    <row r="250" spans="12:33" x14ac:dyDescent="0.2">
      <c r="L250" s="187">
        <v>249</v>
      </c>
      <c r="M250" s="178"/>
      <c r="N250" s="178"/>
      <c r="O250" s="178"/>
      <c r="P250" s="178"/>
      <c r="Q250" s="178"/>
      <c r="R250" s="178"/>
      <c r="S250" s="179">
        <v>0</v>
      </c>
      <c r="T250" s="178"/>
      <c r="U250" s="178"/>
      <c r="V250" s="178"/>
      <c r="W250" s="178"/>
      <c r="X250" s="178"/>
      <c r="Y250" s="178"/>
      <c r="Z250" s="178"/>
      <c r="AA250" s="184"/>
      <c r="AB250" s="178"/>
      <c r="AC250" s="178"/>
      <c r="AD250" s="178"/>
      <c r="AE250" s="178"/>
      <c r="AF250" s="178"/>
      <c r="AG250" s="178"/>
    </row>
    <row r="251" spans="12:33" x14ac:dyDescent="0.2">
      <c r="L251" s="187">
        <v>250</v>
      </c>
      <c r="M251" s="178"/>
      <c r="N251" s="178"/>
      <c r="O251" s="178"/>
      <c r="P251" s="178"/>
      <c r="Q251" s="178"/>
      <c r="R251" s="178"/>
      <c r="S251" s="179">
        <v>0</v>
      </c>
      <c r="T251" s="178"/>
      <c r="U251" s="178"/>
      <c r="V251" s="178"/>
      <c r="W251" s="178"/>
      <c r="X251" s="178"/>
      <c r="Y251" s="178"/>
      <c r="Z251" s="178"/>
      <c r="AA251" s="184"/>
      <c r="AB251" s="178"/>
      <c r="AC251" s="178"/>
      <c r="AD251" s="178"/>
      <c r="AE251" s="178"/>
      <c r="AF251" s="178"/>
      <c r="AG251" s="178"/>
    </row>
    <row r="252" spans="12:33" x14ac:dyDescent="0.2">
      <c r="L252" s="187">
        <v>251</v>
      </c>
      <c r="M252" s="178"/>
      <c r="N252" s="178"/>
      <c r="O252" s="178"/>
      <c r="P252" s="178"/>
      <c r="Q252" s="178"/>
      <c r="R252" s="178"/>
      <c r="S252" s="179">
        <v>0</v>
      </c>
      <c r="T252" s="178"/>
      <c r="U252" s="178"/>
      <c r="V252" s="178"/>
      <c r="W252" s="178"/>
      <c r="X252" s="178"/>
      <c r="Y252" s="178"/>
      <c r="Z252" s="178"/>
      <c r="AA252" s="184"/>
      <c r="AB252" s="178"/>
      <c r="AC252" s="178"/>
      <c r="AD252" s="178"/>
      <c r="AE252" s="178"/>
      <c r="AF252" s="178"/>
      <c r="AG252" s="178"/>
    </row>
    <row r="253" spans="12:33" x14ac:dyDescent="0.2">
      <c r="L253" s="187">
        <v>252</v>
      </c>
      <c r="M253" s="178"/>
      <c r="N253" s="178"/>
      <c r="O253" s="178"/>
      <c r="P253" s="178"/>
      <c r="Q253" s="178"/>
      <c r="R253" s="178"/>
      <c r="S253" s="179">
        <v>0</v>
      </c>
      <c r="T253" s="178"/>
      <c r="U253" s="178"/>
      <c r="V253" s="178"/>
      <c r="W253" s="178"/>
      <c r="X253" s="178"/>
      <c r="Y253" s="178"/>
      <c r="Z253" s="178"/>
      <c r="AA253" s="184"/>
      <c r="AB253" s="178"/>
      <c r="AC253" s="178"/>
      <c r="AD253" s="178"/>
      <c r="AE253" s="178"/>
      <c r="AF253" s="178"/>
      <c r="AG253" s="178"/>
    </row>
    <row r="254" spans="12:33" x14ac:dyDescent="0.2">
      <c r="L254" s="187">
        <v>253</v>
      </c>
      <c r="M254" s="178"/>
      <c r="N254" s="178"/>
      <c r="O254" s="178"/>
      <c r="P254" s="178"/>
      <c r="Q254" s="178"/>
      <c r="R254" s="178"/>
      <c r="S254" s="179">
        <v>0</v>
      </c>
      <c r="T254" s="178"/>
      <c r="U254" s="178"/>
      <c r="V254" s="178"/>
      <c r="W254" s="178"/>
      <c r="X254" s="178"/>
      <c r="Y254" s="178"/>
      <c r="Z254" s="178"/>
      <c r="AA254" s="184"/>
      <c r="AB254" s="178"/>
      <c r="AC254" s="178"/>
      <c r="AD254" s="178"/>
      <c r="AE254" s="178"/>
      <c r="AF254" s="178"/>
      <c r="AG254" s="178"/>
    </row>
    <row r="255" spans="12:33" x14ac:dyDescent="0.2">
      <c r="L255" s="187">
        <v>254</v>
      </c>
      <c r="M255" s="178"/>
      <c r="N255" s="178"/>
      <c r="O255" s="178"/>
      <c r="P255" s="178"/>
      <c r="Q255" s="178"/>
      <c r="R255" s="178"/>
      <c r="S255" s="179">
        <v>0</v>
      </c>
      <c r="T255" s="178"/>
      <c r="U255" s="178"/>
      <c r="V255" s="178"/>
      <c r="W255" s="178"/>
      <c r="X255" s="178"/>
      <c r="Y255" s="178"/>
      <c r="Z255" s="178"/>
      <c r="AA255" s="184"/>
      <c r="AB255" s="178"/>
      <c r="AC255" s="178"/>
      <c r="AD255" s="178"/>
      <c r="AE255" s="178"/>
      <c r="AF255" s="178"/>
      <c r="AG255" s="178"/>
    </row>
    <row r="256" spans="12:33" x14ac:dyDescent="0.2">
      <c r="L256" s="187">
        <v>255</v>
      </c>
      <c r="M256" s="178"/>
      <c r="N256" s="178"/>
      <c r="O256" s="178"/>
      <c r="P256" s="178"/>
      <c r="Q256" s="178"/>
      <c r="R256" s="178"/>
      <c r="S256" s="179">
        <v>0</v>
      </c>
      <c r="T256" s="178"/>
      <c r="U256" s="178"/>
      <c r="V256" s="178"/>
      <c r="W256" s="178"/>
      <c r="X256" s="178"/>
      <c r="Y256" s="178"/>
      <c r="Z256" s="178"/>
      <c r="AA256" s="178"/>
      <c r="AB256" s="178"/>
      <c r="AC256" s="178"/>
      <c r="AD256" s="178"/>
      <c r="AE256" s="178"/>
      <c r="AF256" s="178"/>
      <c r="AG256" s="178"/>
    </row>
    <row r="257" spans="12:33" x14ac:dyDescent="0.2">
      <c r="L257" s="187">
        <v>256</v>
      </c>
      <c r="M257" s="178"/>
      <c r="N257" s="178"/>
      <c r="O257" s="178"/>
      <c r="P257" s="178"/>
      <c r="Q257" s="178"/>
      <c r="R257" s="178"/>
      <c r="S257" s="179">
        <v>0</v>
      </c>
      <c r="T257" s="178"/>
      <c r="U257" s="178"/>
      <c r="V257" s="178"/>
      <c r="W257" s="178"/>
      <c r="X257" s="178"/>
      <c r="Y257" s="178"/>
      <c r="Z257" s="178"/>
      <c r="AA257" s="178"/>
      <c r="AB257" s="178"/>
      <c r="AC257" s="178"/>
      <c r="AD257" s="178"/>
      <c r="AE257" s="178"/>
      <c r="AF257" s="178"/>
      <c r="AG257" s="178"/>
    </row>
    <row r="258" spans="12:33" x14ac:dyDescent="0.2">
      <c r="L258" s="187">
        <v>257</v>
      </c>
      <c r="M258" s="178"/>
      <c r="N258" s="178"/>
      <c r="O258" s="178"/>
      <c r="P258" s="178"/>
      <c r="Q258" s="178"/>
      <c r="R258" s="178"/>
      <c r="S258" s="179">
        <v>0</v>
      </c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8"/>
      <c r="AF258" s="178"/>
      <c r="AG258" s="178"/>
    </row>
    <row r="259" spans="12:33" x14ac:dyDescent="0.2">
      <c r="L259" s="187">
        <v>258</v>
      </c>
      <c r="M259" s="178"/>
      <c r="N259" s="178"/>
      <c r="O259" s="178"/>
      <c r="P259" s="178"/>
      <c r="Q259" s="178"/>
      <c r="R259" s="178"/>
      <c r="S259" s="179">
        <v>0</v>
      </c>
      <c r="T259" s="178"/>
      <c r="U259" s="178"/>
      <c r="V259" s="178"/>
      <c r="W259" s="178"/>
      <c r="X259" s="178"/>
      <c r="Y259" s="178"/>
      <c r="Z259" s="178"/>
      <c r="AA259" s="178"/>
      <c r="AB259" s="178"/>
      <c r="AC259" s="178"/>
      <c r="AD259" s="178"/>
      <c r="AE259" s="178"/>
      <c r="AF259" s="178"/>
      <c r="AG259" s="178"/>
    </row>
    <row r="260" spans="12:33" x14ac:dyDescent="0.2">
      <c r="L260" s="187">
        <v>259</v>
      </c>
      <c r="M260" s="178"/>
      <c r="N260" s="178"/>
      <c r="O260" s="178"/>
      <c r="P260" s="178"/>
      <c r="Q260" s="178"/>
      <c r="R260" s="178"/>
      <c r="S260" s="179">
        <v>0</v>
      </c>
      <c r="T260" s="178"/>
      <c r="U260" s="178"/>
      <c r="V260" s="178"/>
      <c r="W260" s="178"/>
      <c r="X260" s="178"/>
      <c r="Y260" s="178"/>
      <c r="Z260" s="178"/>
      <c r="AA260" s="178"/>
      <c r="AB260" s="178"/>
      <c r="AC260" s="178"/>
      <c r="AD260" s="178"/>
      <c r="AE260" s="178"/>
      <c r="AF260" s="178"/>
      <c r="AG260" s="178"/>
    </row>
    <row r="261" spans="12:33" x14ac:dyDescent="0.2">
      <c r="L261" s="201">
        <v>260</v>
      </c>
      <c r="M261" s="202"/>
      <c r="N261" s="202"/>
      <c r="O261" s="202"/>
      <c r="P261" s="202"/>
      <c r="Q261" s="202"/>
      <c r="R261" s="202"/>
      <c r="S261" s="179">
        <v>0</v>
      </c>
      <c r="T261" s="202"/>
      <c r="U261" s="202"/>
      <c r="V261" s="202"/>
      <c r="W261" s="202"/>
      <c r="X261" s="202"/>
      <c r="Y261" s="202"/>
      <c r="Z261" s="202"/>
      <c r="AA261" s="202"/>
      <c r="AB261" s="202"/>
      <c r="AC261" s="202"/>
      <c r="AD261" s="202"/>
      <c r="AE261" s="202"/>
      <c r="AF261" s="202"/>
      <c r="AG261" s="202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L896"/>
  <sheetViews>
    <sheetView zoomScale="90" zoomScaleNormal="90" workbookViewId="0">
      <selection activeCell="C796" sqref="C796"/>
    </sheetView>
  </sheetViews>
  <sheetFormatPr defaultColWidth="9.140625" defaultRowHeight="13.5" x14ac:dyDescent="0.2"/>
  <cols>
    <col min="1" max="1" width="9" style="76" customWidth="1"/>
    <col min="2" max="2" width="20.28515625" style="23" bestFit="1" customWidth="1"/>
    <col min="3" max="3" width="18.42578125" style="23" bestFit="1" customWidth="1"/>
    <col min="4" max="4" width="18.42578125" style="23" customWidth="1"/>
    <col min="5" max="5" width="17.42578125" style="23" bestFit="1" customWidth="1"/>
    <col min="6" max="6" width="13.140625" style="24" customWidth="1"/>
    <col min="7" max="7" width="8.7109375" style="23" customWidth="1"/>
    <col min="8" max="8" width="8.140625" style="74" customWidth="1"/>
    <col min="9" max="9" width="14.5703125" style="23" customWidth="1"/>
    <col min="10" max="10" width="9.140625" style="23" customWidth="1"/>
    <col min="11" max="11" width="16.85546875" style="25" customWidth="1"/>
    <col min="12" max="12" width="13.7109375" style="23" bestFit="1" customWidth="1"/>
    <col min="13" max="13" width="12.5703125" style="23" customWidth="1"/>
    <col min="14" max="16384" width="9.140625" style="23"/>
  </cols>
  <sheetData>
    <row r="1" spans="1:12" ht="20.25" x14ac:dyDescent="0.2">
      <c r="A1" s="307" t="s">
        <v>1430</v>
      </c>
      <c r="B1" s="307"/>
      <c r="C1" s="307"/>
      <c r="D1" s="307"/>
      <c r="E1" s="307"/>
    </row>
    <row r="2" spans="1:12" x14ac:dyDescent="0.2">
      <c r="B2" s="306" t="s">
        <v>1098</v>
      </c>
      <c r="C2" s="306"/>
      <c r="D2" s="306"/>
    </row>
    <row r="3" spans="1:12" x14ac:dyDescent="0.2">
      <c r="B3" s="76"/>
      <c r="C3" s="76"/>
      <c r="D3" s="76"/>
    </row>
    <row r="4" spans="1:12" x14ac:dyDescent="0.2">
      <c r="A4" s="76" t="s">
        <v>68</v>
      </c>
      <c r="B4" s="76" t="s">
        <v>0</v>
      </c>
      <c r="C4" s="76" t="s">
        <v>1</v>
      </c>
      <c r="D4" s="76" t="s">
        <v>2</v>
      </c>
      <c r="E4" s="70" t="s">
        <v>4</v>
      </c>
      <c r="F4" s="71" t="s">
        <v>1069</v>
      </c>
      <c r="G4" s="71" t="s">
        <v>1076</v>
      </c>
      <c r="H4" s="72" t="s">
        <v>1075</v>
      </c>
      <c r="I4" s="71"/>
      <c r="J4" s="76" t="s">
        <v>1365</v>
      </c>
      <c r="K4" s="73" t="s">
        <v>1543</v>
      </c>
      <c r="L4" s="76" t="s">
        <v>1586</v>
      </c>
    </row>
    <row r="5" spans="1:12" hidden="1" x14ac:dyDescent="0.2">
      <c r="A5" s="116" t="s">
        <v>538</v>
      </c>
      <c r="B5" s="23" t="s">
        <v>44</v>
      </c>
      <c r="C5" s="23" t="s">
        <v>207</v>
      </c>
      <c r="D5" s="23" t="s">
        <v>183</v>
      </c>
      <c r="E5" s="26" t="str">
        <f t="shared" ref="E5:E68" si="0">CONCATENATE(J5," ",I5)</f>
        <v>Men U/16</v>
      </c>
      <c r="F5" s="22">
        <v>40618</v>
      </c>
      <c r="G5" s="31">
        <v>44561</v>
      </c>
      <c r="H5" s="27">
        <f t="shared" ref="H5:H68" si="1">INT(YEARFRAC(F5,G5))</f>
        <v>10</v>
      </c>
      <c r="I5" s="26" t="str">
        <f t="shared" ref="I5:I68" si="2">IF(H5="","Senior",IF(H5&gt;59.999,"Grand Masters",IF(H5&gt;49.999,"Master",IF(H5&gt;39.999,"Veteran",IF(H5&gt;21.999,"Senior",IF(H5&gt;16.999,"U/21","U/16"))))))</f>
        <v>U/16</v>
      </c>
      <c r="J5" s="23" t="s">
        <v>1366</v>
      </c>
      <c r="L5" s="23" t="s">
        <v>1582</v>
      </c>
    </row>
    <row r="6" spans="1:12" hidden="1" x14ac:dyDescent="0.2">
      <c r="A6" s="116" t="s">
        <v>539</v>
      </c>
      <c r="B6" s="23" t="s">
        <v>44</v>
      </c>
      <c r="C6" s="23" t="s">
        <v>1952</v>
      </c>
      <c r="D6" s="23" t="s">
        <v>1953</v>
      </c>
      <c r="E6" s="26" t="str">
        <f t="shared" si="0"/>
        <v>Men Senior</v>
      </c>
      <c r="F6" s="24">
        <v>30372</v>
      </c>
      <c r="G6" s="31">
        <f t="shared" ref="G6:G69" si="3">$G$5</f>
        <v>44561</v>
      </c>
      <c r="H6" s="27">
        <f t="shared" si="1"/>
        <v>38</v>
      </c>
      <c r="I6" s="26" t="str">
        <f t="shared" si="2"/>
        <v>Senior</v>
      </c>
      <c r="J6" s="23" t="s">
        <v>1366</v>
      </c>
      <c r="K6" s="25">
        <v>83032510597</v>
      </c>
      <c r="L6" s="23" t="s">
        <v>1801</v>
      </c>
    </row>
    <row r="7" spans="1:12" hidden="1" x14ac:dyDescent="0.2">
      <c r="A7" s="116" t="s">
        <v>540</v>
      </c>
      <c r="B7" s="23" t="s">
        <v>41</v>
      </c>
      <c r="C7" s="23" t="s">
        <v>512</v>
      </c>
      <c r="D7" s="23" t="s">
        <v>148</v>
      </c>
      <c r="E7" s="26" t="str">
        <f t="shared" si="0"/>
        <v>Men Grand Masters</v>
      </c>
      <c r="F7" s="24">
        <v>22219</v>
      </c>
      <c r="G7" s="31">
        <f t="shared" si="3"/>
        <v>44561</v>
      </c>
      <c r="H7" s="27">
        <f t="shared" si="1"/>
        <v>61</v>
      </c>
      <c r="I7" s="26" t="str">
        <f t="shared" si="2"/>
        <v>Grand Masters</v>
      </c>
      <c r="J7" s="23" t="s">
        <v>1366</v>
      </c>
      <c r="K7" s="25">
        <v>6010300356</v>
      </c>
      <c r="L7" s="23" t="s">
        <v>1582</v>
      </c>
    </row>
    <row r="8" spans="1:12" hidden="1" x14ac:dyDescent="0.2">
      <c r="A8" s="116" t="s">
        <v>541</v>
      </c>
      <c r="B8" s="23" t="s">
        <v>37</v>
      </c>
      <c r="C8" s="23" t="s">
        <v>197</v>
      </c>
      <c r="D8" s="23" t="s">
        <v>91</v>
      </c>
      <c r="E8" s="26" t="str">
        <f t="shared" si="0"/>
        <v>Men Grand Masters</v>
      </c>
      <c r="F8" s="24">
        <v>21920</v>
      </c>
      <c r="G8" s="31">
        <f t="shared" si="3"/>
        <v>44561</v>
      </c>
      <c r="H8" s="27">
        <f t="shared" si="1"/>
        <v>61</v>
      </c>
      <c r="I8" s="26" t="str">
        <f t="shared" si="2"/>
        <v>Grand Masters</v>
      </c>
      <c r="J8" s="23" t="s">
        <v>1366</v>
      </c>
      <c r="K8" s="25">
        <v>60010501142</v>
      </c>
      <c r="L8" s="23" t="s">
        <v>1582</v>
      </c>
    </row>
    <row r="9" spans="1:12" hidden="1" x14ac:dyDescent="0.2">
      <c r="A9" s="116" t="s">
        <v>542</v>
      </c>
      <c r="B9" s="23" t="s">
        <v>37</v>
      </c>
      <c r="C9" s="23" t="s">
        <v>310</v>
      </c>
      <c r="D9" s="23" t="s">
        <v>311</v>
      </c>
      <c r="E9" s="26" t="str">
        <f t="shared" si="0"/>
        <v>Men Master</v>
      </c>
      <c r="F9" s="22">
        <v>24611</v>
      </c>
      <c r="G9" s="31">
        <f t="shared" si="3"/>
        <v>44561</v>
      </c>
      <c r="H9" s="27">
        <f t="shared" si="1"/>
        <v>54</v>
      </c>
      <c r="I9" s="26" t="str">
        <f t="shared" si="2"/>
        <v>Master</v>
      </c>
      <c r="J9" s="23" t="s">
        <v>1366</v>
      </c>
      <c r="K9" s="25">
        <v>67051900234</v>
      </c>
      <c r="L9" s="23" t="s">
        <v>1582</v>
      </c>
    </row>
    <row r="10" spans="1:12" hidden="1" x14ac:dyDescent="0.2">
      <c r="A10" s="116" t="s">
        <v>543</v>
      </c>
      <c r="B10" s="23" t="s">
        <v>37</v>
      </c>
      <c r="C10" s="23" t="s">
        <v>202</v>
      </c>
      <c r="D10" s="23" t="s">
        <v>137</v>
      </c>
      <c r="E10" s="26" t="str">
        <f t="shared" si="0"/>
        <v>Men Veteran</v>
      </c>
      <c r="F10" s="24">
        <v>27611</v>
      </c>
      <c r="G10" s="31">
        <f t="shared" si="3"/>
        <v>44561</v>
      </c>
      <c r="H10" s="27">
        <f t="shared" si="1"/>
        <v>46</v>
      </c>
      <c r="I10" s="26" t="str">
        <f t="shared" si="2"/>
        <v>Veteran</v>
      </c>
      <c r="J10" s="23" t="s">
        <v>1366</v>
      </c>
      <c r="K10" s="25">
        <v>75080500042</v>
      </c>
      <c r="L10" s="23" t="s">
        <v>1582</v>
      </c>
    </row>
    <row r="11" spans="1:12" hidden="1" x14ac:dyDescent="0.2">
      <c r="A11" s="116" t="s">
        <v>544</v>
      </c>
      <c r="B11" s="23" t="s">
        <v>38</v>
      </c>
      <c r="C11" s="23" t="s">
        <v>215</v>
      </c>
      <c r="D11" s="23" t="s">
        <v>216</v>
      </c>
      <c r="E11" s="26" t="str">
        <f t="shared" si="0"/>
        <v>Men Senior</v>
      </c>
      <c r="F11" s="24">
        <v>31732</v>
      </c>
      <c r="G11" s="31">
        <f t="shared" si="3"/>
        <v>44561</v>
      </c>
      <c r="H11" s="27">
        <f t="shared" si="1"/>
        <v>35</v>
      </c>
      <c r="I11" s="26" t="str">
        <f t="shared" si="2"/>
        <v>Senior</v>
      </c>
      <c r="J11" s="23" t="s">
        <v>1366</v>
      </c>
      <c r="K11" s="25">
        <v>86111600125</v>
      </c>
      <c r="L11" s="23" t="s">
        <v>1582</v>
      </c>
    </row>
    <row r="12" spans="1:12" hidden="1" x14ac:dyDescent="0.2">
      <c r="A12" s="116" t="s">
        <v>545</v>
      </c>
      <c r="B12" s="23" t="s">
        <v>40</v>
      </c>
      <c r="C12" s="23" t="s">
        <v>198</v>
      </c>
      <c r="D12" s="23" t="s">
        <v>82</v>
      </c>
      <c r="E12" s="26" t="str">
        <f t="shared" si="0"/>
        <v>Men Grand Masters</v>
      </c>
      <c r="F12" s="24">
        <v>21511</v>
      </c>
      <c r="G12" s="31">
        <f t="shared" si="3"/>
        <v>44561</v>
      </c>
      <c r="H12" s="27">
        <f t="shared" si="1"/>
        <v>63</v>
      </c>
      <c r="I12" s="26" t="str">
        <f t="shared" si="2"/>
        <v>Grand Masters</v>
      </c>
      <c r="J12" s="23" t="s">
        <v>1366</v>
      </c>
      <c r="K12" s="25">
        <v>58112200165</v>
      </c>
      <c r="L12" s="23" t="s">
        <v>1582</v>
      </c>
    </row>
    <row r="13" spans="1:12" hidden="1" x14ac:dyDescent="0.2">
      <c r="A13" s="116" t="s">
        <v>546</v>
      </c>
      <c r="B13" s="23" t="s">
        <v>37</v>
      </c>
      <c r="C13" s="23" t="s">
        <v>72</v>
      </c>
      <c r="D13" s="23" t="s">
        <v>304</v>
      </c>
      <c r="E13" s="26" t="str">
        <f t="shared" si="0"/>
        <v>Men Grand Masters</v>
      </c>
      <c r="F13" s="22">
        <v>22339</v>
      </c>
      <c r="G13" s="31">
        <f t="shared" si="3"/>
        <v>44561</v>
      </c>
      <c r="H13" s="27">
        <f t="shared" si="1"/>
        <v>60</v>
      </c>
      <c r="I13" s="26" t="str">
        <f t="shared" si="2"/>
        <v>Grand Masters</v>
      </c>
      <c r="J13" s="23" t="s">
        <v>1366</v>
      </c>
      <c r="K13" s="25">
        <v>61022700219</v>
      </c>
      <c r="L13" s="23" t="s">
        <v>1582</v>
      </c>
    </row>
    <row r="14" spans="1:12" hidden="1" x14ac:dyDescent="0.2">
      <c r="A14" s="116" t="s">
        <v>547</v>
      </c>
      <c r="B14" s="23" t="s">
        <v>40</v>
      </c>
      <c r="C14" s="23" t="s">
        <v>107</v>
      </c>
      <c r="D14" s="23" t="s">
        <v>1954</v>
      </c>
      <c r="E14" s="26" t="str">
        <f t="shared" si="0"/>
        <v>Men Senior</v>
      </c>
      <c r="F14" s="24">
        <v>30807</v>
      </c>
      <c r="G14" s="31">
        <f t="shared" si="3"/>
        <v>44561</v>
      </c>
      <c r="H14" s="27">
        <f t="shared" si="1"/>
        <v>37</v>
      </c>
      <c r="I14" s="26" t="str">
        <f t="shared" si="2"/>
        <v>Senior</v>
      </c>
      <c r="J14" s="23" t="s">
        <v>1366</v>
      </c>
      <c r="K14" s="25">
        <v>84050510057</v>
      </c>
      <c r="L14" s="23" t="s">
        <v>1582</v>
      </c>
    </row>
    <row r="15" spans="1:12" hidden="1" x14ac:dyDescent="0.2">
      <c r="A15" s="116" t="s">
        <v>548</v>
      </c>
      <c r="B15" s="23" t="s">
        <v>42</v>
      </c>
      <c r="C15" s="23" t="s">
        <v>107</v>
      </c>
      <c r="D15" s="23" t="s">
        <v>434</v>
      </c>
      <c r="E15" s="26" t="str">
        <f t="shared" si="0"/>
        <v>Men Senior</v>
      </c>
      <c r="F15" s="24">
        <v>30975</v>
      </c>
      <c r="G15" s="31">
        <f t="shared" si="3"/>
        <v>44561</v>
      </c>
      <c r="H15" s="27">
        <f t="shared" si="1"/>
        <v>37</v>
      </c>
      <c r="I15" s="26" t="str">
        <f t="shared" si="2"/>
        <v>Senior</v>
      </c>
      <c r="J15" s="23" t="s">
        <v>1366</v>
      </c>
      <c r="K15" s="25">
        <v>84102010033</v>
      </c>
      <c r="L15" s="23" t="s">
        <v>1582</v>
      </c>
    </row>
    <row r="16" spans="1:12" s="36" customFormat="1" hidden="1" x14ac:dyDescent="0.2">
      <c r="A16" s="69" t="s">
        <v>549</v>
      </c>
      <c r="B16" s="36" t="s">
        <v>1803</v>
      </c>
      <c r="C16" s="36" t="s">
        <v>79</v>
      </c>
      <c r="D16" s="36" t="s">
        <v>429</v>
      </c>
      <c r="E16" s="38" t="str">
        <f t="shared" si="0"/>
        <v>Men Master</v>
      </c>
      <c r="F16" s="35">
        <v>23941</v>
      </c>
      <c r="G16" s="31">
        <f t="shared" si="3"/>
        <v>44561</v>
      </c>
      <c r="H16" s="27">
        <f t="shared" si="1"/>
        <v>56</v>
      </c>
      <c r="I16" s="26" t="str">
        <f t="shared" si="2"/>
        <v>Master</v>
      </c>
      <c r="J16" s="36" t="s">
        <v>1366</v>
      </c>
      <c r="K16" s="37">
        <v>65071800039</v>
      </c>
      <c r="L16" s="36" t="s">
        <v>1582</v>
      </c>
    </row>
    <row r="17" spans="1:12" hidden="1" x14ac:dyDescent="0.2">
      <c r="A17" s="116" t="s">
        <v>550</v>
      </c>
      <c r="B17" s="23" t="s">
        <v>40</v>
      </c>
      <c r="C17" s="23" t="s">
        <v>195</v>
      </c>
      <c r="D17" s="23" t="s">
        <v>196</v>
      </c>
      <c r="E17" s="26" t="str">
        <f t="shared" si="0"/>
        <v>Men Master</v>
      </c>
      <c r="F17" s="24">
        <v>24486</v>
      </c>
      <c r="G17" s="31">
        <f t="shared" si="3"/>
        <v>44561</v>
      </c>
      <c r="H17" s="27">
        <f t="shared" si="1"/>
        <v>54</v>
      </c>
      <c r="I17" s="26" t="str">
        <f t="shared" si="2"/>
        <v>Master</v>
      </c>
      <c r="J17" s="23" t="s">
        <v>1366</v>
      </c>
      <c r="K17" s="25">
        <v>67011410031</v>
      </c>
      <c r="L17" s="23" t="s">
        <v>1582</v>
      </c>
    </row>
    <row r="18" spans="1:12" hidden="1" x14ac:dyDescent="0.2">
      <c r="A18" s="116" t="s">
        <v>551</v>
      </c>
      <c r="B18" s="23" t="s">
        <v>41</v>
      </c>
      <c r="C18" s="23" t="s">
        <v>426</v>
      </c>
      <c r="D18" s="23" t="s">
        <v>111</v>
      </c>
      <c r="E18" s="26" t="str">
        <f t="shared" si="0"/>
        <v>Men Veteran</v>
      </c>
      <c r="F18" s="22">
        <v>29313</v>
      </c>
      <c r="G18" s="31">
        <f t="shared" si="3"/>
        <v>44561</v>
      </c>
      <c r="H18" s="27">
        <f t="shared" si="1"/>
        <v>41</v>
      </c>
      <c r="I18" s="26" t="str">
        <f t="shared" si="2"/>
        <v>Veteran</v>
      </c>
      <c r="J18" s="23" t="s">
        <v>1366</v>
      </c>
      <c r="K18" s="25">
        <v>80040210723</v>
      </c>
      <c r="L18" s="23" t="s">
        <v>1582</v>
      </c>
    </row>
    <row r="19" spans="1:12" hidden="1" x14ac:dyDescent="0.2">
      <c r="A19" s="116" t="s">
        <v>552</v>
      </c>
      <c r="B19" s="23" t="s">
        <v>47</v>
      </c>
      <c r="C19" s="23" t="s">
        <v>253</v>
      </c>
      <c r="D19" s="23" t="s">
        <v>254</v>
      </c>
      <c r="E19" s="26" t="str">
        <f t="shared" si="0"/>
        <v>Men Grand Masters</v>
      </c>
      <c r="F19" s="24">
        <v>21134</v>
      </c>
      <c r="G19" s="31">
        <f t="shared" si="3"/>
        <v>44561</v>
      </c>
      <c r="H19" s="27">
        <f t="shared" si="1"/>
        <v>64</v>
      </c>
      <c r="I19" s="26" t="str">
        <f t="shared" si="2"/>
        <v>Grand Masters</v>
      </c>
      <c r="J19" s="23" t="s">
        <v>1366</v>
      </c>
      <c r="K19" s="25">
        <v>5711100857</v>
      </c>
      <c r="L19" s="23" t="s">
        <v>1582</v>
      </c>
    </row>
    <row r="20" spans="1:12" hidden="1" x14ac:dyDescent="0.2">
      <c r="A20" s="116" t="s">
        <v>553</v>
      </c>
      <c r="B20" s="23" t="s">
        <v>41</v>
      </c>
      <c r="C20" s="23" t="s">
        <v>107</v>
      </c>
      <c r="D20" s="23" t="s">
        <v>148</v>
      </c>
      <c r="E20" s="26" t="str">
        <f t="shared" si="0"/>
        <v>Men Senior</v>
      </c>
      <c r="F20" s="24">
        <v>30854</v>
      </c>
      <c r="G20" s="31">
        <f t="shared" si="3"/>
        <v>44561</v>
      </c>
      <c r="H20" s="27">
        <f t="shared" si="1"/>
        <v>37</v>
      </c>
      <c r="I20" s="26" t="str">
        <f t="shared" si="2"/>
        <v>Senior</v>
      </c>
      <c r="J20" s="23" t="s">
        <v>1366</v>
      </c>
      <c r="K20" s="25">
        <v>8406211010</v>
      </c>
      <c r="L20" s="23" t="s">
        <v>1582</v>
      </c>
    </row>
    <row r="21" spans="1:12" hidden="1" x14ac:dyDescent="0.2">
      <c r="A21" s="116" t="s">
        <v>554</v>
      </c>
      <c r="B21" s="23" t="s">
        <v>44</v>
      </c>
      <c r="C21" s="23" t="s">
        <v>184</v>
      </c>
      <c r="D21" s="23" t="s">
        <v>185</v>
      </c>
      <c r="E21" s="26" t="str">
        <f t="shared" si="0"/>
        <v>Men Veteran</v>
      </c>
      <c r="F21" s="22">
        <v>29431</v>
      </c>
      <c r="G21" s="31">
        <f t="shared" si="3"/>
        <v>44561</v>
      </c>
      <c r="H21" s="27">
        <f t="shared" si="1"/>
        <v>41</v>
      </c>
      <c r="I21" s="26" t="str">
        <f t="shared" si="2"/>
        <v>Veteran</v>
      </c>
      <c r="J21" s="23" t="s">
        <v>1366</v>
      </c>
      <c r="K21" s="25">
        <v>80072910364</v>
      </c>
      <c r="L21" s="23" t="s">
        <v>1582</v>
      </c>
    </row>
    <row r="22" spans="1:12" hidden="1" x14ac:dyDescent="0.2">
      <c r="A22" s="116" t="s">
        <v>555</v>
      </c>
      <c r="B22" s="23" t="s">
        <v>43</v>
      </c>
      <c r="C22" s="23" t="s">
        <v>224</v>
      </c>
      <c r="D22" s="23" t="s">
        <v>225</v>
      </c>
      <c r="E22" s="26" t="str">
        <f t="shared" si="0"/>
        <v>Men Veteran</v>
      </c>
      <c r="F22" s="24">
        <v>29413</v>
      </c>
      <c r="G22" s="31">
        <f t="shared" si="3"/>
        <v>44561</v>
      </c>
      <c r="H22" s="27">
        <f t="shared" si="1"/>
        <v>41</v>
      </c>
      <c r="I22" s="26" t="str">
        <f t="shared" si="2"/>
        <v>Veteran</v>
      </c>
      <c r="J22" s="23" t="s">
        <v>1366</v>
      </c>
      <c r="K22" s="25">
        <v>8007115166081</v>
      </c>
      <c r="L22" s="23" t="s">
        <v>1602</v>
      </c>
    </row>
    <row r="23" spans="1:12" hidden="1" x14ac:dyDescent="0.2">
      <c r="A23" s="116" t="s">
        <v>556</v>
      </c>
      <c r="B23" s="23" t="s">
        <v>44</v>
      </c>
      <c r="C23" s="23" t="s">
        <v>107</v>
      </c>
      <c r="D23" s="23" t="s">
        <v>409</v>
      </c>
      <c r="E23" s="26" t="str">
        <f t="shared" si="0"/>
        <v>Men Senior</v>
      </c>
      <c r="F23" s="22">
        <v>30621</v>
      </c>
      <c r="G23" s="31">
        <f t="shared" si="3"/>
        <v>44561</v>
      </c>
      <c r="H23" s="27">
        <f t="shared" si="1"/>
        <v>38</v>
      </c>
      <c r="I23" s="26" t="str">
        <f t="shared" si="2"/>
        <v>Senior</v>
      </c>
      <c r="J23" s="23" t="s">
        <v>1366</v>
      </c>
      <c r="K23" s="25">
        <v>83110110075</v>
      </c>
      <c r="L23" s="23" t="s">
        <v>1582</v>
      </c>
    </row>
    <row r="24" spans="1:12" hidden="1" x14ac:dyDescent="0.2">
      <c r="A24" s="116" t="s">
        <v>557</v>
      </c>
      <c r="B24" s="23" t="s">
        <v>37</v>
      </c>
      <c r="C24" s="23" t="s">
        <v>181</v>
      </c>
      <c r="D24" s="23" t="s">
        <v>93</v>
      </c>
      <c r="E24" s="26" t="str">
        <f t="shared" si="0"/>
        <v>Men Veteran</v>
      </c>
      <c r="F24" s="22">
        <v>27345</v>
      </c>
      <c r="G24" s="31">
        <f t="shared" si="3"/>
        <v>44561</v>
      </c>
      <c r="H24" s="27">
        <f t="shared" si="1"/>
        <v>47</v>
      </c>
      <c r="I24" s="26" t="str">
        <f t="shared" si="2"/>
        <v>Veteran</v>
      </c>
      <c r="J24" s="23" t="s">
        <v>1366</v>
      </c>
      <c r="K24" s="25">
        <v>741112500052</v>
      </c>
      <c r="L24" s="23" t="s">
        <v>1582</v>
      </c>
    </row>
    <row r="25" spans="1:12" hidden="1" x14ac:dyDescent="0.2">
      <c r="A25" s="116" t="s">
        <v>558</v>
      </c>
      <c r="B25" s="23" t="s">
        <v>37</v>
      </c>
      <c r="C25" s="23" t="s">
        <v>289</v>
      </c>
      <c r="D25" s="23" t="s">
        <v>270</v>
      </c>
      <c r="E25" s="26" t="str">
        <f t="shared" si="0"/>
        <v>Men Senior</v>
      </c>
      <c r="F25" s="22">
        <v>32308</v>
      </c>
      <c r="G25" s="31">
        <f t="shared" si="3"/>
        <v>44561</v>
      </c>
      <c r="H25" s="27">
        <f t="shared" si="1"/>
        <v>33</v>
      </c>
      <c r="I25" s="26" t="str">
        <f t="shared" si="2"/>
        <v>Senior</v>
      </c>
      <c r="J25" s="23" t="s">
        <v>1366</v>
      </c>
      <c r="K25" s="25">
        <v>88061400073</v>
      </c>
      <c r="L25" s="23" t="s">
        <v>1582</v>
      </c>
    </row>
    <row r="26" spans="1:12" hidden="1" x14ac:dyDescent="0.2">
      <c r="A26" s="69" t="s">
        <v>559</v>
      </c>
      <c r="B26" s="36" t="s">
        <v>1642</v>
      </c>
      <c r="C26" s="36" t="s">
        <v>176</v>
      </c>
      <c r="D26" s="36" t="s">
        <v>177</v>
      </c>
      <c r="E26" s="38" t="str">
        <f t="shared" si="0"/>
        <v>Men Veteran</v>
      </c>
      <c r="F26" s="39">
        <v>29064</v>
      </c>
      <c r="G26" s="31">
        <f t="shared" si="3"/>
        <v>44561</v>
      </c>
      <c r="H26" s="27">
        <f t="shared" si="1"/>
        <v>42</v>
      </c>
      <c r="I26" s="26" t="str">
        <f t="shared" si="2"/>
        <v>Veteran</v>
      </c>
      <c r="J26" s="36" t="s">
        <v>1366</v>
      </c>
      <c r="K26" s="37">
        <v>79072810236</v>
      </c>
      <c r="L26" s="36" t="s">
        <v>1582</v>
      </c>
    </row>
    <row r="27" spans="1:12" hidden="1" x14ac:dyDescent="0.2">
      <c r="A27" s="116" t="s">
        <v>560</v>
      </c>
      <c r="B27" s="23" t="s">
        <v>42</v>
      </c>
      <c r="C27" s="23" t="s">
        <v>1122</v>
      </c>
      <c r="D27" s="23" t="s">
        <v>79</v>
      </c>
      <c r="E27" s="26" t="str">
        <f t="shared" si="0"/>
        <v>Men Grand Masters</v>
      </c>
      <c r="F27" s="22">
        <v>21415</v>
      </c>
      <c r="G27" s="31">
        <f t="shared" si="3"/>
        <v>44561</v>
      </c>
      <c r="H27" s="27">
        <f t="shared" si="1"/>
        <v>63</v>
      </c>
      <c r="I27" s="26" t="str">
        <f t="shared" si="2"/>
        <v>Grand Masters</v>
      </c>
      <c r="J27" s="23" t="s">
        <v>1366</v>
      </c>
      <c r="K27" s="25">
        <v>580818000916</v>
      </c>
      <c r="L27" s="23" t="s">
        <v>1582</v>
      </c>
    </row>
    <row r="28" spans="1:12" hidden="1" x14ac:dyDescent="0.2">
      <c r="A28" s="116" t="s">
        <v>561</v>
      </c>
      <c r="B28" s="23" t="s">
        <v>44</v>
      </c>
      <c r="C28" s="23" t="s">
        <v>186</v>
      </c>
      <c r="D28" s="23" t="s">
        <v>1167</v>
      </c>
      <c r="E28" s="26" t="str">
        <f t="shared" si="0"/>
        <v>Men Veteran</v>
      </c>
      <c r="F28" s="22">
        <v>28801</v>
      </c>
      <c r="G28" s="31">
        <f t="shared" si="3"/>
        <v>44561</v>
      </c>
      <c r="H28" s="27">
        <f t="shared" si="1"/>
        <v>43</v>
      </c>
      <c r="I28" s="26" t="str">
        <f t="shared" si="2"/>
        <v>Veteran</v>
      </c>
      <c r="J28" s="23" t="s">
        <v>1366</v>
      </c>
      <c r="K28" s="25">
        <v>78110710131</v>
      </c>
      <c r="L28" s="23" t="s">
        <v>1582</v>
      </c>
    </row>
    <row r="29" spans="1:12" hidden="1" x14ac:dyDescent="0.2">
      <c r="A29" s="116" t="s">
        <v>562</v>
      </c>
      <c r="B29" s="23" t="s">
        <v>38</v>
      </c>
      <c r="C29" s="23" t="s">
        <v>1984</v>
      </c>
      <c r="D29" s="23" t="s">
        <v>1985</v>
      </c>
      <c r="E29" s="26" t="str">
        <f t="shared" si="0"/>
        <v>Men Senior</v>
      </c>
      <c r="F29" s="24">
        <v>32974</v>
      </c>
      <c r="G29" s="31">
        <f t="shared" si="3"/>
        <v>44561</v>
      </c>
      <c r="H29" s="27">
        <f t="shared" si="1"/>
        <v>31</v>
      </c>
      <c r="I29" s="26" t="str">
        <f t="shared" si="2"/>
        <v>Senior</v>
      </c>
      <c r="J29" s="23" t="s">
        <v>1366</v>
      </c>
      <c r="K29" s="25">
        <v>90041100816</v>
      </c>
      <c r="L29" s="23" t="s">
        <v>1582</v>
      </c>
    </row>
    <row r="30" spans="1:12" hidden="1" x14ac:dyDescent="0.2">
      <c r="A30" s="116" t="s">
        <v>563</v>
      </c>
      <c r="B30" s="23" t="s">
        <v>39</v>
      </c>
      <c r="C30" s="23" t="s">
        <v>107</v>
      </c>
      <c r="D30" s="23" t="s">
        <v>1178</v>
      </c>
      <c r="E30" s="26" t="str">
        <f t="shared" si="0"/>
        <v>Men Master</v>
      </c>
      <c r="F30" s="24">
        <v>25129</v>
      </c>
      <c r="G30" s="31">
        <f t="shared" si="3"/>
        <v>44561</v>
      </c>
      <c r="H30" s="27">
        <f t="shared" si="1"/>
        <v>53</v>
      </c>
      <c r="I30" s="26" t="str">
        <f t="shared" si="2"/>
        <v>Master</v>
      </c>
      <c r="J30" s="23" t="s">
        <v>1366</v>
      </c>
      <c r="K30" s="25">
        <v>68101800654</v>
      </c>
      <c r="L30" s="23" t="s">
        <v>1582</v>
      </c>
    </row>
    <row r="31" spans="1:12" s="36" customFormat="1" hidden="1" x14ac:dyDescent="0.2">
      <c r="A31" s="69" t="s">
        <v>564</v>
      </c>
      <c r="B31" s="36" t="s">
        <v>1344</v>
      </c>
      <c r="C31" s="36" t="s">
        <v>198</v>
      </c>
      <c r="D31" s="36" t="s">
        <v>332</v>
      </c>
      <c r="E31" s="38" t="str">
        <f t="shared" si="0"/>
        <v>Men Master</v>
      </c>
      <c r="F31" s="39">
        <v>22958</v>
      </c>
      <c r="G31" s="31">
        <f t="shared" si="3"/>
        <v>44561</v>
      </c>
      <c r="H31" s="27">
        <f t="shared" si="1"/>
        <v>59</v>
      </c>
      <c r="I31" s="26" t="str">
        <f t="shared" si="2"/>
        <v>Master</v>
      </c>
      <c r="J31" s="36" t="s">
        <v>1366</v>
      </c>
      <c r="K31" s="37">
        <v>62110800178</v>
      </c>
      <c r="L31" s="36" t="s">
        <v>1582</v>
      </c>
    </row>
    <row r="32" spans="1:12" hidden="1" x14ac:dyDescent="0.2">
      <c r="A32" s="116" t="s">
        <v>565</v>
      </c>
      <c r="B32" s="23" t="s">
        <v>42</v>
      </c>
      <c r="C32" s="23" t="s">
        <v>445</v>
      </c>
      <c r="D32" s="23" t="s">
        <v>82</v>
      </c>
      <c r="E32" s="26" t="str">
        <f t="shared" si="0"/>
        <v>Men Master</v>
      </c>
      <c r="F32" s="22">
        <v>23891</v>
      </c>
      <c r="G32" s="31">
        <f t="shared" si="3"/>
        <v>44561</v>
      </c>
      <c r="H32" s="27">
        <f t="shared" si="1"/>
        <v>56</v>
      </c>
      <c r="I32" s="26" t="str">
        <f t="shared" si="2"/>
        <v>Master</v>
      </c>
      <c r="J32" s="23" t="s">
        <v>1366</v>
      </c>
      <c r="K32" s="25">
        <v>65052900023</v>
      </c>
      <c r="L32" s="23" t="s">
        <v>1582</v>
      </c>
    </row>
    <row r="33" spans="1:12" s="36" customFormat="1" hidden="1" x14ac:dyDescent="0.2">
      <c r="A33" s="69" t="s">
        <v>566</v>
      </c>
      <c r="B33" s="36" t="s">
        <v>1452</v>
      </c>
      <c r="C33" s="36" t="s">
        <v>201</v>
      </c>
      <c r="D33" s="36" t="s">
        <v>1342</v>
      </c>
      <c r="E33" s="38" t="str">
        <f t="shared" si="0"/>
        <v>Men Senior</v>
      </c>
      <c r="F33" s="35">
        <v>30765</v>
      </c>
      <c r="G33" s="31">
        <f t="shared" si="3"/>
        <v>44561</v>
      </c>
      <c r="H33" s="27">
        <f t="shared" si="1"/>
        <v>37</v>
      </c>
      <c r="I33" s="26" t="str">
        <f t="shared" si="2"/>
        <v>Senior</v>
      </c>
      <c r="J33" s="36" t="s">
        <v>1366</v>
      </c>
      <c r="K33" s="37">
        <v>84032410167</v>
      </c>
      <c r="L33" s="36" t="s">
        <v>1582</v>
      </c>
    </row>
    <row r="34" spans="1:12" hidden="1" x14ac:dyDescent="0.2">
      <c r="A34" s="118" t="s">
        <v>567</v>
      </c>
      <c r="B34" s="23" t="s">
        <v>50</v>
      </c>
      <c r="C34" s="23" t="s">
        <v>1195</v>
      </c>
      <c r="D34" s="23" t="s">
        <v>120</v>
      </c>
      <c r="E34" s="26" t="str">
        <f t="shared" si="0"/>
        <v>Men Master</v>
      </c>
      <c r="F34" s="24">
        <v>23374</v>
      </c>
      <c r="G34" s="31">
        <f t="shared" si="3"/>
        <v>44561</v>
      </c>
      <c r="H34" s="27">
        <f t="shared" si="1"/>
        <v>58</v>
      </c>
      <c r="I34" s="26" t="str">
        <f t="shared" si="2"/>
        <v>Master</v>
      </c>
      <c r="J34" s="23" t="s">
        <v>1366</v>
      </c>
      <c r="K34" s="25">
        <v>63122910071</v>
      </c>
      <c r="L34" s="23" t="s">
        <v>1582</v>
      </c>
    </row>
    <row r="35" spans="1:12" hidden="1" x14ac:dyDescent="0.2">
      <c r="A35" s="116" t="s">
        <v>568</v>
      </c>
      <c r="B35" s="23" t="s">
        <v>43</v>
      </c>
      <c r="C35" s="23" t="s">
        <v>319</v>
      </c>
      <c r="D35" s="23" t="s">
        <v>140</v>
      </c>
      <c r="E35" s="26" t="str">
        <f t="shared" si="0"/>
        <v>Men Veteran</v>
      </c>
      <c r="F35" s="22">
        <v>28271</v>
      </c>
      <c r="G35" s="31">
        <f t="shared" si="3"/>
        <v>44561</v>
      </c>
      <c r="H35" s="27">
        <f t="shared" si="1"/>
        <v>44</v>
      </c>
      <c r="I35" s="26" t="str">
        <f t="shared" si="2"/>
        <v>Veteran</v>
      </c>
      <c r="J35" s="23" t="s">
        <v>1366</v>
      </c>
      <c r="K35" s="25">
        <v>77052600048</v>
      </c>
      <c r="L35" s="23" t="s">
        <v>1582</v>
      </c>
    </row>
    <row r="36" spans="1:12" hidden="1" x14ac:dyDescent="0.2">
      <c r="A36" s="118" t="s">
        <v>569</v>
      </c>
      <c r="B36" s="23" t="s">
        <v>2078</v>
      </c>
      <c r="C36" s="23" t="s">
        <v>100</v>
      </c>
      <c r="D36" s="23" t="s">
        <v>372</v>
      </c>
      <c r="E36" s="26" t="str">
        <f t="shared" si="0"/>
        <v>Men Senior</v>
      </c>
      <c r="F36" s="24">
        <v>31788</v>
      </c>
      <c r="G36" s="31">
        <f t="shared" si="3"/>
        <v>44561</v>
      </c>
      <c r="H36" s="27">
        <f t="shared" si="1"/>
        <v>34</v>
      </c>
      <c r="I36" s="26" t="str">
        <f t="shared" si="2"/>
        <v>Senior</v>
      </c>
      <c r="J36" s="23" t="s">
        <v>1366</v>
      </c>
      <c r="K36" s="25">
        <v>87011100016</v>
      </c>
      <c r="L36" s="23" t="s">
        <v>1582</v>
      </c>
    </row>
    <row r="37" spans="1:12" hidden="1" x14ac:dyDescent="0.2">
      <c r="A37" s="116" t="s">
        <v>570</v>
      </c>
      <c r="B37" s="23" t="s">
        <v>39</v>
      </c>
      <c r="C37" s="23" t="s">
        <v>288</v>
      </c>
      <c r="D37" s="23" t="s">
        <v>78</v>
      </c>
      <c r="E37" s="26" t="str">
        <f t="shared" si="0"/>
        <v>Men Master</v>
      </c>
      <c r="F37" s="24">
        <v>26194</v>
      </c>
      <c r="G37" s="31">
        <f t="shared" si="3"/>
        <v>44561</v>
      </c>
      <c r="H37" s="27">
        <f t="shared" si="1"/>
        <v>50</v>
      </c>
      <c r="I37" s="26" t="str">
        <f t="shared" si="2"/>
        <v>Master</v>
      </c>
      <c r="J37" s="23" t="s">
        <v>1366</v>
      </c>
      <c r="K37" s="25">
        <v>95032900249</v>
      </c>
      <c r="L37" s="23" t="s">
        <v>1582</v>
      </c>
    </row>
    <row r="38" spans="1:12" hidden="1" x14ac:dyDescent="0.2">
      <c r="A38" s="116" t="s">
        <v>571</v>
      </c>
      <c r="B38" s="23" t="s">
        <v>38</v>
      </c>
      <c r="C38" s="23" t="s">
        <v>1983</v>
      </c>
      <c r="D38" s="23" t="s">
        <v>93</v>
      </c>
      <c r="E38" s="26" t="str">
        <f t="shared" si="0"/>
        <v>Ladies Senior</v>
      </c>
      <c r="F38" s="24">
        <v>33392</v>
      </c>
      <c r="G38" s="31">
        <f t="shared" si="3"/>
        <v>44561</v>
      </c>
      <c r="H38" s="27">
        <f t="shared" si="1"/>
        <v>30</v>
      </c>
      <c r="I38" s="26" t="str">
        <f t="shared" si="2"/>
        <v>Senior</v>
      </c>
      <c r="J38" s="23" t="s">
        <v>67</v>
      </c>
      <c r="K38" s="25">
        <v>91060300141</v>
      </c>
      <c r="L38" s="23" t="s">
        <v>1582</v>
      </c>
    </row>
    <row r="39" spans="1:12" hidden="1" x14ac:dyDescent="0.2">
      <c r="A39" s="116" t="s">
        <v>572</v>
      </c>
      <c r="B39" s="23" t="s">
        <v>44</v>
      </c>
      <c r="C39" s="23" t="s">
        <v>107</v>
      </c>
      <c r="D39" s="23" t="s">
        <v>109</v>
      </c>
      <c r="E39" s="26" t="str">
        <f t="shared" si="0"/>
        <v>Men Veteran</v>
      </c>
      <c r="F39" s="22">
        <v>28278</v>
      </c>
      <c r="G39" s="31">
        <f t="shared" si="3"/>
        <v>44561</v>
      </c>
      <c r="H39" s="27">
        <f t="shared" si="1"/>
        <v>44</v>
      </c>
      <c r="I39" s="26" t="str">
        <f t="shared" si="2"/>
        <v>Veteran</v>
      </c>
      <c r="J39" s="23" t="s">
        <v>1366</v>
      </c>
      <c r="K39" s="25">
        <v>77060200495</v>
      </c>
      <c r="L39" s="23" t="s">
        <v>1582</v>
      </c>
    </row>
    <row r="40" spans="1:12" hidden="1" x14ac:dyDescent="0.2">
      <c r="A40" s="116" t="s">
        <v>573</v>
      </c>
      <c r="B40" s="23" t="s">
        <v>44</v>
      </c>
      <c r="C40" s="23" t="s">
        <v>402</v>
      </c>
      <c r="D40" s="23" t="s">
        <v>270</v>
      </c>
      <c r="E40" s="26" t="str">
        <f t="shared" si="0"/>
        <v>Men Senior</v>
      </c>
      <c r="F40" s="24">
        <v>31244</v>
      </c>
      <c r="G40" s="31">
        <f t="shared" si="3"/>
        <v>44561</v>
      </c>
      <c r="H40" s="27">
        <f t="shared" si="1"/>
        <v>36</v>
      </c>
      <c r="I40" s="26" t="str">
        <f t="shared" si="2"/>
        <v>Senior</v>
      </c>
      <c r="J40" s="23" t="s">
        <v>1366</v>
      </c>
      <c r="K40" s="25">
        <v>85071610167</v>
      </c>
      <c r="L40" s="23" t="s">
        <v>1582</v>
      </c>
    </row>
    <row r="41" spans="1:12" hidden="1" x14ac:dyDescent="0.2">
      <c r="A41" s="116" t="s">
        <v>574</v>
      </c>
      <c r="B41" s="23" t="s">
        <v>40</v>
      </c>
      <c r="C41" s="23" t="s">
        <v>107</v>
      </c>
      <c r="D41" s="23" t="s">
        <v>1943</v>
      </c>
      <c r="E41" s="26" t="str">
        <f t="shared" si="0"/>
        <v>Men Senior</v>
      </c>
      <c r="F41" s="24">
        <v>31823</v>
      </c>
      <c r="G41" s="31">
        <f t="shared" si="3"/>
        <v>44561</v>
      </c>
      <c r="H41" s="27">
        <f t="shared" si="1"/>
        <v>34</v>
      </c>
      <c r="I41" s="26" t="str">
        <f t="shared" si="2"/>
        <v>Senior</v>
      </c>
      <c r="J41" s="23" t="s">
        <v>1366</v>
      </c>
      <c r="K41" s="25">
        <v>87021500033</v>
      </c>
      <c r="L41" s="23" t="s">
        <v>1582</v>
      </c>
    </row>
    <row r="42" spans="1:12" hidden="1" x14ac:dyDescent="0.2">
      <c r="A42" s="116" t="s">
        <v>575</v>
      </c>
      <c r="B42" s="23" t="s">
        <v>44</v>
      </c>
      <c r="C42" s="23" t="s">
        <v>191</v>
      </c>
      <c r="D42" s="23" t="s">
        <v>192</v>
      </c>
      <c r="E42" s="26" t="str">
        <f t="shared" si="0"/>
        <v>Men Senior</v>
      </c>
      <c r="F42" s="24">
        <v>31073</v>
      </c>
      <c r="G42" s="31">
        <f t="shared" si="3"/>
        <v>44561</v>
      </c>
      <c r="H42" s="27">
        <f t="shared" si="1"/>
        <v>36</v>
      </c>
      <c r="I42" s="26" t="str">
        <f t="shared" si="2"/>
        <v>Senior</v>
      </c>
      <c r="J42" s="23" t="s">
        <v>1366</v>
      </c>
      <c r="K42" s="25">
        <v>85012610164</v>
      </c>
      <c r="L42" s="23" t="s">
        <v>1582</v>
      </c>
    </row>
    <row r="43" spans="1:12" s="36" customFormat="1" hidden="1" x14ac:dyDescent="0.2">
      <c r="A43" s="69" t="s">
        <v>576</v>
      </c>
      <c r="B43" s="36" t="s">
        <v>1452</v>
      </c>
      <c r="C43" s="36" t="s">
        <v>86</v>
      </c>
      <c r="D43" s="36" t="s">
        <v>87</v>
      </c>
      <c r="E43" s="38" t="str">
        <f t="shared" si="0"/>
        <v>Men Veteran</v>
      </c>
      <c r="F43" s="35">
        <v>29639</v>
      </c>
      <c r="G43" s="31">
        <f t="shared" si="3"/>
        <v>44561</v>
      </c>
      <c r="H43" s="27">
        <f t="shared" si="1"/>
        <v>40</v>
      </c>
      <c r="I43" s="26" t="str">
        <f t="shared" si="2"/>
        <v>Veteran</v>
      </c>
      <c r="J43" s="36" t="s">
        <v>1366</v>
      </c>
      <c r="K43" s="37">
        <v>81022210092</v>
      </c>
      <c r="L43" s="36" t="s">
        <v>1582</v>
      </c>
    </row>
    <row r="44" spans="1:12" hidden="1" x14ac:dyDescent="0.2">
      <c r="A44" s="224" t="s">
        <v>577</v>
      </c>
      <c r="B44" s="23" t="s">
        <v>41</v>
      </c>
      <c r="C44" s="23" t="s">
        <v>181</v>
      </c>
      <c r="D44" s="23" t="s">
        <v>420</v>
      </c>
      <c r="E44" s="26" t="str">
        <f t="shared" si="0"/>
        <v>Men Senior</v>
      </c>
      <c r="F44" s="22">
        <v>30360</v>
      </c>
      <c r="G44" s="31">
        <f t="shared" si="3"/>
        <v>44561</v>
      </c>
      <c r="H44" s="27">
        <f t="shared" si="1"/>
        <v>38</v>
      </c>
      <c r="I44" s="26" t="str">
        <f t="shared" si="2"/>
        <v>Senior</v>
      </c>
      <c r="J44" s="23" t="s">
        <v>1366</v>
      </c>
      <c r="K44" s="25">
        <v>83021310028</v>
      </c>
      <c r="L44" s="23" t="s">
        <v>1582</v>
      </c>
    </row>
    <row r="45" spans="1:12" hidden="1" x14ac:dyDescent="0.2">
      <c r="A45" s="116" t="s">
        <v>578</v>
      </c>
      <c r="B45" s="23" t="s">
        <v>43</v>
      </c>
      <c r="C45" s="23" t="s">
        <v>519</v>
      </c>
      <c r="D45" s="23" t="s">
        <v>432</v>
      </c>
      <c r="E45" s="26" t="str">
        <f t="shared" si="0"/>
        <v>Men Master</v>
      </c>
      <c r="F45" s="24">
        <v>22712</v>
      </c>
      <c r="G45" s="31">
        <f t="shared" si="3"/>
        <v>44561</v>
      </c>
      <c r="H45" s="27">
        <f t="shared" si="1"/>
        <v>59</v>
      </c>
      <c r="I45" s="26" t="str">
        <f t="shared" si="2"/>
        <v>Master</v>
      </c>
      <c r="J45" s="23" t="s">
        <v>1366</v>
      </c>
      <c r="K45" s="25">
        <v>62030700864</v>
      </c>
      <c r="L45" s="23" t="s">
        <v>1582</v>
      </c>
    </row>
    <row r="46" spans="1:12" hidden="1" x14ac:dyDescent="0.2">
      <c r="A46" s="69" t="s">
        <v>579</v>
      </c>
      <c r="B46" s="36" t="s">
        <v>1437</v>
      </c>
      <c r="C46" s="36" t="s">
        <v>114</v>
      </c>
      <c r="D46" s="36" t="s">
        <v>126</v>
      </c>
      <c r="E46" s="38" t="str">
        <f t="shared" si="0"/>
        <v>Men Senior</v>
      </c>
      <c r="F46" s="35">
        <v>32651</v>
      </c>
      <c r="G46" s="31">
        <f t="shared" si="3"/>
        <v>44561</v>
      </c>
      <c r="H46" s="27">
        <f t="shared" si="1"/>
        <v>32</v>
      </c>
      <c r="I46" s="26" t="str">
        <f t="shared" si="2"/>
        <v>Senior</v>
      </c>
      <c r="J46" s="36" t="s">
        <v>1366</v>
      </c>
      <c r="K46" s="37"/>
      <c r="L46" s="36"/>
    </row>
    <row r="47" spans="1:12" hidden="1" x14ac:dyDescent="0.2">
      <c r="A47" s="116" t="s">
        <v>580</v>
      </c>
      <c r="B47" s="23" t="s">
        <v>41</v>
      </c>
      <c r="C47" s="23" t="s">
        <v>491</v>
      </c>
      <c r="D47" s="23" t="s">
        <v>535</v>
      </c>
      <c r="E47" s="26" t="str">
        <f t="shared" si="0"/>
        <v>Ladies Master</v>
      </c>
      <c r="F47" s="24">
        <v>25790</v>
      </c>
      <c r="G47" s="31">
        <f t="shared" si="3"/>
        <v>44561</v>
      </c>
      <c r="H47" s="27">
        <f t="shared" si="1"/>
        <v>51</v>
      </c>
      <c r="I47" s="26" t="str">
        <f t="shared" si="2"/>
        <v>Master</v>
      </c>
      <c r="J47" s="23" t="s">
        <v>67</v>
      </c>
      <c r="K47" s="25">
        <v>70081000162</v>
      </c>
      <c r="L47" s="23" t="s">
        <v>1582</v>
      </c>
    </row>
    <row r="48" spans="1:12" hidden="1" x14ac:dyDescent="0.2">
      <c r="A48" s="116" t="s">
        <v>581</v>
      </c>
      <c r="B48" s="23" t="s">
        <v>39</v>
      </c>
      <c r="C48" s="23" t="s">
        <v>157</v>
      </c>
      <c r="D48" s="23" t="s">
        <v>70</v>
      </c>
      <c r="E48" s="26" t="str">
        <f t="shared" si="0"/>
        <v>Men Veteran</v>
      </c>
      <c r="F48" s="22">
        <v>27461</v>
      </c>
      <c r="G48" s="31">
        <f t="shared" si="3"/>
        <v>44561</v>
      </c>
      <c r="H48" s="27">
        <f t="shared" si="1"/>
        <v>46</v>
      </c>
      <c r="I48" s="26" t="str">
        <f t="shared" si="2"/>
        <v>Veteran</v>
      </c>
      <c r="J48" s="23" t="s">
        <v>1366</v>
      </c>
      <c r="K48" s="25">
        <v>75030810390</v>
      </c>
      <c r="L48" s="23" t="s">
        <v>1582</v>
      </c>
    </row>
    <row r="49" spans="1:12" hidden="1" x14ac:dyDescent="0.2">
      <c r="A49" s="118" t="s">
        <v>582</v>
      </c>
      <c r="B49" s="23" t="s">
        <v>2079</v>
      </c>
      <c r="C49" s="23" t="s">
        <v>377</v>
      </c>
      <c r="D49" s="23" t="s">
        <v>378</v>
      </c>
      <c r="E49" s="26" t="str">
        <f t="shared" si="0"/>
        <v>Men Senior</v>
      </c>
      <c r="F49" s="24">
        <v>30490</v>
      </c>
      <c r="G49" s="31">
        <f t="shared" si="3"/>
        <v>44561</v>
      </c>
      <c r="H49" s="27">
        <f t="shared" si="1"/>
        <v>38</v>
      </c>
      <c r="I49" s="26" t="str">
        <f t="shared" si="2"/>
        <v>Senior</v>
      </c>
      <c r="J49" s="23" t="s">
        <v>1366</v>
      </c>
      <c r="K49" s="25">
        <v>83062610476</v>
      </c>
      <c r="L49" s="23" t="s">
        <v>1582</v>
      </c>
    </row>
    <row r="50" spans="1:12" hidden="1" x14ac:dyDescent="0.2">
      <c r="A50" s="69" t="s">
        <v>583</v>
      </c>
      <c r="B50" s="36" t="s">
        <v>1360</v>
      </c>
      <c r="C50" s="36" t="s">
        <v>306</v>
      </c>
      <c r="D50" s="36" t="s">
        <v>307</v>
      </c>
      <c r="E50" s="38" t="str">
        <f t="shared" si="0"/>
        <v>Men Grand Masters</v>
      </c>
      <c r="F50" s="39">
        <v>19641</v>
      </c>
      <c r="G50" s="31">
        <f t="shared" si="3"/>
        <v>44561</v>
      </c>
      <c r="H50" s="27">
        <f t="shared" si="1"/>
        <v>68</v>
      </c>
      <c r="I50" s="26" t="str">
        <f t="shared" si="2"/>
        <v>Grand Masters</v>
      </c>
      <c r="J50" s="36" t="s">
        <v>1366</v>
      </c>
      <c r="K50" s="37">
        <v>53100900421</v>
      </c>
      <c r="L50" s="36" t="s">
        <v>1582</v>
      </c>
    </row>
    <row r="51" spans="1:12" s="36" customFormat="1" hidden="1" x14ac:dyDescent="0.2">
      <c r="A51" s="69" t="s">
        <v>584</v>
      </c>
      <c r="B51" s="36" t="s">
        <v>1344</v>
      </c>
      <c r="C51" s="36" t="s">
        <v>100</v>
      </c>
      <c r="D51" s="36" t="s">
        <v>338</v>
      </c>
      <c r="E51" s="38" t="str">
        <f t="shared" si="0"/>
        <v>Men Senior</v>
      </c>
      <c r="F51" s="39">
        <v>31089</v>
      </c>
      <c r="G51" s="31">
        <f t="shared" si="3"/>
        <v>44561</v>
      </c>
      <c r="H51" s="27">
        <f t="shared" si="1"/>
        <v>36</v>
      </c>
      <c r="I51" s="26" t="str">
        <f t="shared" si="2"/>
        <v>Senior</v>
      </c>
      <c r="J51" s="36" t="s">
        <v>1366</v>
      </c>
      <c r="K51" s="37"/>
    </row>
    <row r="52" spans="1:12" hidden="1" x14ac:dyDescent="0.2">
      <c r="A52" s="116" t="s">
        <v>585</v>
      </c>
      <c r="B52" s="23" t="s">
        <v>37</v>
      </c>
      <c r="C52" s="23" t="s">
        <v>181</v>
      </c>
      <c r="D52" s="23" t="s">
        <v>190</v>
      </c>
      <c r="E52" s="26" t="str">
        <f t="shared" si="0"/>
        <v>Men Veteran</v>
      </c>
      <c r="F52" s="22">
        <v>27577</v>
      </c>
      <c r="G52" s="31">
        <f t="shared" si="3"/>
        <v>44561</v>
      </c>
      <c r="H52" s="27">
        <f t="shared" si="1"/>
        <v>46</v>
      </c>
      <c r="I52" s="26" t="str">
        <f t="shared" si="2"/>
        <v>Veteran</v>
      </c>
      <c r="J52" s="23" t="s">
        <v>1366</v>
      </c>
      <c r="K52" s="25">
        <v>75070200097</v>
      </c>
      <c r="L52" s="23" t="s">
        <v>1582</v>
      </c>
    </row>
    <row r="53" spans="1:12" s="36" customFormat="1" hidden="1" x14ac:dyDescent="0.2">
      <c r="A53" s="69" t="s">
        <v>586</v>
      </c>
      <c r="B53" s="36" t="s">
        <v>1501</v>
      </c>
      <c r="C53" s="36" t="s">
        <v>380</v>
      </c>
      <c r="D53" s="36" t="s">
        <v>208</v>
      </c>
      <c r="E53" s="38" t="str">
        <f t="shared" si="0"/>
        <v>Men Master</v>
      </c>
      <c r="F53" s="35">
        <v>25812</v>
      </c>
      <c r="G53" s="31">
        <f t="shared" si="3"/>
        <v>44561</v>
      </c>
      <c r="H53" s="27">
        <f t="shared" si="1"/>
        <v>51</v>
      </c>
      <c r="I53" s="26" t="str">
        <f t="shared" si="2"/>
        <v>Master</v>
      </c>
      <c r="J53" s="36" t="s">
        <v>1366</v>
      </c>
      <c r="K53" s="37">
        <v>70090100115</v>
      </c>
      <c r="L53" s="36" t="s">
        <v>1582</v>
      </c>
    </row>
    <row r="54" spans="1:12" hidden="1" x14ac:dyDescent="0.2">
      <c r="A54" s="118" t="s">
        <v>587</v>
      </c>
      <c r="B54" s="23" t="s">
        <v>2078</v>
      </c>
      <c r="C54" s="23" t="s">
        <v>295</v>
      </c>
      <c r="D54" s="23" t="s">
        <v>2041</v>
      </c>
      <c r="E54" s="26" t="str">
        <f t="shared" si="0"/>
        <v>Men Veteran</v>
      </c>
      <c r="F54" s="24">
        <v>28439</v>
      </c>
      <c r="G54" s="31">
        <f t="shared" si="3"/>
        <v>44561</v>
      </c>
      <c r="H54" s="27">
        <f t="shared" si="1"/>
        <v>44</v>
      </c>
      <c r="I54" s="26" t="str">
        <f t="shared" si="2"/>
        <v>Veteran</v>
      </c>
      <c r="J54" s="23" t="s">
        <v>1366</v>
      </c>
      <c r="K54" s="25">
        <v>77111010566</v>
      </c>
      <c r="L54" s="23" t="s">
        <v>1582</v>
      </c>
    </row>
    <row r="55" spans="1:12" s="36" customFormat="1" hidden="1" x14ac:dyDescent="0.2">
      <c r="A55" s="69" t="s">
        <v>588</v>
      </c>
      <c r="B55" s="36" t="s">
        <v>1357</v>
      </c>
      <c r="C55" s="36" t="s">
        <v>443</v>
      </c>
      <c r="D55" s="36" t="s">
        <v>80</v>
      </c>
      <c r="E55" s="38" t="str">
        <f t="shared" si="0"/>
        <v>Men Master</v>
      </c>
      <c r="F55" s="39">
        <v>24962</v>
      </c>
      <c r="G55" s="31">
        <f t="shared" si="3"/>
        <v>44561</v>
      </c>
      <c r="H55" s="27">
        <f t="shared" si="1"/>
        <v>53</v>
      </c>
      <c r="I55" s="26" t="str">
        <f t="shared" si="2"/>
        <v>Master</v>
      </c>
      <c r="J55" s="36" t="s">
        <v>1366</v>
      </c>
      <c r="K55" s="37">
        <v>6805045042088</v>
      </c>
      <c r="L55" s="36" t="s">
        <v>1585</v>
      </c>
    </row>
    <row r="56" spans="1:12" hidden="1" x14ac:dyDescent="0.2">
      <c r="A56" s="116" t="s">
        <v>589</v>
      </c>
      <c r="B56" s="23" t="s">
        <v>42</v>
      </c>
      <c r="C56" s="23" t="s">
        <v>75</v>
      </c>
      <c r="D56" s="23" t="s">
        <v>76</v>
      </c>
      <c r="E56" s="26" t="str">
        <f t="shared" si="0"/>
        <v>Men Veteran</v>
      </c>
      <c r="F56" s="22">
        <v>28585</v>
      </c>
      <c r="G56" s="31">
        <f t="shared" si="3"/>
        <v>44561</v>
      </c>
      <c r="H56" s="27">
        <f t="shared" si="1"/>
        <v>43</v>
      </c>
      <c r="I56" s="26" t="str">
        <f t="shared" si="2"/>
        <v>Veteran</v>
      </c>
      <c r="J56" s="23" t="s">
        <v>1366</v>
      </c>
      <c r="K56" s="25">
        <v>78040510678</v>
      </c>
      <c r="L56" s="23" t="s">
        <v>1582</v>
      </c>
    </row>
    <row r="57" spans="1:12" hidden="1" x14ac:dyDescent="0.2">
      <c r="A57" s="116" t="s">
        <v>590</v>
      </c>
      <c r="B57" s="23" t="s">
        <v>43</v>
      </c>
      <c r="C57" s="23" t="s">
        <v>326</v>
      </c>
      <c r="D57" s="23" t="s">
        <v>1328</v>
      </c>
      <c r="E57" s="26" t="str">
        <f t="shared" si="0"/>
        <v>Men Master</v>
      </c>
      <c r="F57" s="24">
        <v>24914</v>
      </c>
      <c r="G57" s="31">
        <f t="shared" si="3"/>
        <v>44561</v>
      </c>
      <c r="H57" s="27">
        <f t="shared" si="1"/>
        <v>53</v>
      </c>
      <c r="I57" s="26" t="str">
        <f t="shared" si="2"/>
        <v>Master</v>
      </c>
      <c r="J57" s="23" t="s">
        <v>1366</v>
      </c>
      <c r="K57" s="25">
        <v>6803175151084</v>
      </c>
      <c r="L57" s="23" t="s">
        <v>1602</v>
      </c>
    </row>
    <row r="58" spans="1:12" hidden="1" x14ac:dyDescent="0.2">
      <c r="A58" s="116" t="s">
        <v>591</v>
      </c>
      <c r="B58" s="23" t="s">
        <v>48</v>
      </c>
      <c r="C58" s="23" t="s">
        <v>104</v>
      </c>
      <c r="D58" s="23" t="s">
        <v>1988</v>
      </c>
      <c r="E58" s="26" t="str">
        <f t="shared" si="0"/>
        <v>Men Senior</v>
      </c>
      <c r="F58" s="22">
        <v>32024</v>
      </c>
      <c r="G58" s="31">
        <f t="shared" si="3"/>
        <v>44561</v>
      </c>
      <c r="H58" s="27">
        <f t="shared" si="1"/>
        <v>34</v>
      </c>
      <c r="I58" s="26" t="str">
        <f t="shared" si="2"/>
        <v>Senior</v>
      </c>
      <c r="J58" s="23" t="s">
        <v>1366</v>
      </c>
      <c r="K58" s="25">
        <v>87090400174</v>
      </c>
      <c r="L58" s="23" t="s">
        <v>1582</v>
      </c>
    </row>
    <row r="59" spans="1:12" s="36" customFormat="1" hidden="1" x14ac:dyDescent="0.2">
      <c r="A59" s="69" t="s">
        <v>592</v>
      </c>
      <c r="B59" s="36" t="s">
        <v>1452</v>
      </c>
      <c r="C59" s="36" t="s">
        <v>181</v>
      </c>
      <c r="D59" s="36" t="s">
        <v>87</v>
      </c>
      <c r="E59" s="38" t="str">
        <f t="shared" si="0"/>
        <v>Men Senior</v>
      </c>
      <c r="F59" s="35">
        <v>34851</v>
      </c>
      <c r="G59" s="31">
        <f t="shared" si="3"/>
        <v>44561</v>
      </c>
      <c r="H59" s="27">
        <f t="shared" si="1"/>
        <v>26</v>
      </c>
      <c r="I59" s="26" t="str">
        <f t="shared" si="2"/>
        <v>Senior</v>
      </c>
      <c r="J59" s="36" t="s">
        <v>1366</v>
      </c>
      <c r="K59" s="37">
        <v>95060100073</v>
      </c>
      <c r="L59" s="36" t="s">
        <v>1582</v>
      </c>
    </row>
    <row r="60" spans="1:12" hidden="1" x14ac:dyDescent="0.2">
      <c r="A60" s="116" t="s">
        <v>593</v>
      </c>
      <c r="B60" s="23" t="s">
        <v>38</v>
      </c>
      <c r="C60" s="23" t="s">
        <v>218</v>
      </c>
      <c r="D60" s="23" t="s">
        <v>219</v>
      </c>
      <c r="E60" s="26" t="str">
        <f t="shared" si="0"/>
        <v>Men Senior</v>
      </c>
      <c r="F60" s="24">
        <v>32459</v>
      </c>
      <c r="G60" s="31">
        <f t="shared" si="3"/>
        <v>44561</v>
      </c>
      <c r="H60" s="27">
        <f t="shared" si="1"/>
        <v>33</v>
      </c>
      <c r="I60" s="26" t="str">
        <f t="shared" si="2"/>
        <v>Senior</v>
      </c>
      <c r="J60" s="23" t="s">
        <v>1366</v>
      </c>
      <c r="K60" s="25">
        <v>88111200021</v>
      </c>
      <c r="L60" s="23" t="s">
        <v>1582</v>
      </c>
    </row>
    <row r="61" spans="1:12" hidden="1" x14ac:dyDescent="0.2">
      <c r="A61" s="116" t="s">
        <v>594</v>
      </c>
      <c r="B61" s="23" t="s">
        <v>44</v>
      </c>
      <c r="C61" s="23" t="s">
        <v>514</v>
      </c>
      <c r="D61" s="23" t="s">
        <v>178</v>
      </c>
      <c r="E61" s="26" t="str">
        <f t="shared" si="0"/>
        <v>Men Grand Masters</v>
      </c>
      <c r="F61" s="22">
        <v>20458</v>
      </c>
      <c r="G61" s="31">
        <f t="shared" si="3"/>
        <v>44561</v>
      </c>
      <c r="H61" s="27">
        <f t="shared" si="1"/>
        <v>65</v>
      </c>
      <c r="I61" s="26" t="str">
        <f t="shared" si="2"/>
        <v>Grand Masters</v>
      </c>
      <c r="J61" s="23" t="s">
        <v>1366</v>
      </c>
      <c r="K61" s="25">
        <v>707668578</v>
      </c>
      <c r="L61" s="23" t="s">
        <v>1584</v>
      </c>
    </row>
    <row r="62" spans="1:12" s="36" customFormat="1" hidden="1" x14ac:dyDescent="0.2">
      <c r="A62" s="69" t="s">
        <v>595</v>
      </c>
      <c r="B62" s="36" t="s">
        <v>1344</v>
      </c>
      <c r="C62" s="36" t="s">
        <v>257</v>
      </c>
      <c r="D62" s="36" t="s">
        <v>330</v>
      </c>
      <c r="E62" s="38" t="str">
        <f t="shared" si="0"/>
        <v>Men Master</v>
      </c>
      <c r="F62" s="39">
        <v>25556</v>
      </c>
      <c r="G62" s="31">
        <f t="shared" si="3"/>
        <v>44561</v>
      </c>
      <c r="H62" s="27">
        <f t="shared" si="1"/>
        <v>52</v>
      </c>
      <c r="I62" s="26" t="str">
        <f t="shared" si="2"/>
        <v>Master</v>
      </c>
      <c r="J62" s="36" t="s">
        <v>1366</v>
      </c>
      <c r="K62" s="37">
        <v>69121910049</v>
      </c>
      <c r="L62" s="36" t="s">
        <v>1582</v>
      </c>
    </row>
    <row r="63" spans="1:12" hidden="1" x14ac:dyDescent="0.2">
      <c r="A63" s="116" t="s">
        <v>596</v>
      </c>
      <c r="B63" s="23" t="s">
        <v>41</v>
      </c>
      <c r="C63" s="23" t="s">
        <v>84</v>
      </c>
      <c r="D63" s="23" t="s">
        <v>1002</v>
      </c>
      <c r="E63" s="26" t="str">
        <f t="shared" si="0"/>
        <v>Men Senior</v>
      </c>
      <c r="F63" s="24">
        <v>31040</v>
      </c>
      <c r="G63" s="31">
        <f t="shared" si="3"/>
        <v>44561</v>
      </c>
      <c r="H63" s="27">
        <f t="shared" si="1"/>
        <v>37</v>
      </c>
      <c r="I63" s="26" t="str">
        <f t="shared" si="2"/>
        <v>Senior</v>
      </c>
      <c r="J63" s="23" t="s">
        <v>1366</v>
      </c>
      <c r="K63" s="25">
        <v>84122410436</v>
      </c>
      <c r="L63" s="23" t="s">
        <v>1582</v>
      </c>
    </row>
    <row r="64" spans="1:12" hidden="1" x14ac:dyDescent="0.2">
      <c r="A64" s="116" t="s">
        <v>597</v>
      </c>
      <c r="B64" s="23" t="s">
        <v>37</v>
      </c>
      <c r="C64" s="23" t="s">
        <v>518</v>
      </c>
      <c r="D64" s="23" t="s">
        <v>118</v>
      </c>
      <c r="E64" s="26" t="str">
        <f t="shared" si="0"/>
        <v>Men Master</v>
      </c>
      <c r="F64" s="24">
        <v>22929</v>
      </c>
      <c r="G64" s="31">
        <f t="shared" si="3"/>
        <v>44561</v>
      </c>
      <c r="H64" s="27">
        <f t="shared" si="1"/>
        <v>59</v>
      </c>
      <c r="I64" s="26" t="str">
        <f t="shared" si="2"/>
        <v>Master</v>
      </c>
      <c r="J64" s="23" t="s">
        <v>1366</v>
      </c>
      <c r="K64" s="25">
        <v>62101010127</v>
      </c>
      <c r="L64" s="23" t="s">
        <v>1582</v>
      </c>
    </row>
    <row r="65" spans="1:12" hidden="1" x14ac:dyDescent="0.2">
      <c r="A65" s="116" t="s">
        <v>598</v>
      </c>
      <c r="B65" s="23" t="s">
        <v>37</v>
      </c>
      <c r="C65" s="23" t="s">
        <v>301</v>
      </c>
      <c r="D65" s="23" t="s">
        <v>302</v>
      </c>
      <c r="E65" s="26" t="str">
        <f t="shared" si="0"/>
        <v>Men Grand Masters</v>
      </c>
      <c r="F65" s="22">
        <v>15153</v>
      </c>
      <c r="G65" s="31">
        <f t="shared" si="3"/>
        <v>44561</v>
      </c>
      <c r="H65" s="27">
        <f t="shared" si="1"/>
        <v>80</v>
      </c>
      <c r="I65" s="26" t="str">
        <f t="shared" si="2"/>
        <v>Grand Masters</v>
      </c>
      <c r="J65" s="23" t="s">
        <v>1366</v>
      </c>
      <c r="K65" s="25">
        <v>41062600118</v>
      </c>
      <c r="L65" s="23" t="s">
        <v>1582</v>
      </c>
    </row>
    <row r="66" spans="1:12" hidden="1" x14ac:dyDescent="0.2">
      <c r="A66" s="118" t="s">
        <v>599</v>
      </c>
      <c r="B66" s="23" t="s">
        <v>50</v>
      </c>
      <c r="C66" s="23" t="s">
        <v>110</v>
      </c>
      <c r="D66" s="23" t="s">
        <v>449</v>
      </c>
      <c r="E66" s="26" t="str">
        <f t="shared" si="0"/>
        <v>Men Grand Masters</v>
      </c>
      <c r="F66" s="24">
        <v>18436</v>
      </c>
      <c r="G66" s="31">
        <f t="shared" si="3"/>
        <v>44561</v>
      </c>
      <c r="H66" s="27">
        <f t="shared" si="1"/>
        <v>71</v>
      </c>
      <c r="I66" s="26" t="str">
        <f t="shared" si="2"/>
        <v>Grand Masters</v>
      </c>
      <c r="J66" s="23" t="s">
        <v>1366</v>
      </c>
      <c r="K66" s="25">
        <v>50062200208</v>
      </c>
      <c r="L66" s="23" t="s">
        <v>1582</v>
      </c>
    </row>
    <row r="67" spans="1:12" s="36" customFormat="1" hidden="1" x14ac:dyDescent="0.2">
      <c r="A67" s="69" t="s">
        <v>600</v>
      </c>
      <c r="B67" s="36" t="s">
        <v>1360</v>
      </c>
      <c r="C67" s="36" t="s">
        <v>477</v>
      </c>
      <c r="D67" s="36" t="s">
        <v>118</v>
      </c>
      <c r="E67" s="38" t="str">
        <f t="shared" si="0"/>
        <v>Men Senior</v>
      </c>
      <c r="F67" s="39">
        <v>34452</v>
      </c>
      <c r="G67" s="31">
        <f t="shared" si="3"/>
        <v>44561</v>
      </c>
      <c r="H67" s="27">
        <f t="shared" si="1"/>
        <v>27</v>
      </c>
      <c r="I67" s="26" t="str">
        <f t="shared" si="2"/>
        <v>Senior</v>
      </c>
      <c r="J67" s="36" t="s">
        <v>1366</v>
      </c>
      <c r="K67" s="37">
        <v>94042800367</v>
      </c>
      <c r="L67" s="36" t="s">
        <v>1582</v>
      </c>
    </row>
    <row r="68" spans="1:12" s="36" customFormat="1" hidden="1" x14ac:dyDescent="0.2">
      <c r="A68" s="69" t="s">
        <v>601</v>
      </c>
      <c r="B68" s="36" t="s">
        <v>1344</v>
      </c>
      <c r="C68" s="36" t="s">
        <v>227</v>
      </c>
      <c r="D68" s="36" t="s">
        <v>331</v>
      </c>
      <c r="E68" s="38" t="str">
        <f t="shared" si="0"/>
        <v>Men Veteran</v>
      </c>
      <c r="F68" s="39">
        <v>26395</v>
      </c>
      <c r="G68" s="31">
        <f t="shared" si="3"/>
        <v>44561</v>
      </c>
      <c r="H68" s="27">
        <f t="shared" si="1"/>
        <v>49</v>
      </c>
      <c r="I68" s="26" t="str">
        <f t="shared" si="2"/>
        <v>Veteran</v>
      </c>
      <c r="J68" s="36" t="s">
        <v>1366</v>
      </c>
      <c r="K68" s="37">
        <v>72040600086</v>
      </c>
      <c r="L68" s="36" t="s">
        <v>1582</v>
      </c>
    </row>
    <row r="69" spans="1:12" hidden="1" x14ac:dyDescent="0.2">
      <c r="A69" s="116" t="s">
        <v>602</v>
      </c>
      <c r="B69" s="23" t="s">
        <v>40</v>
      </c>
      <c r="C69" s="23" t="s">
        <v>72</v>
      </c>
      <c r="D69" s="23" t="s">
        <v>71</v>
      </c>
      <c r="E69" s="26" t="str">
        <f t="shared" ref="E69:E132" si="4">CONCATENATE(J69," ",I69)</f>
        <v>Men Senior</v>
      </c>
      <c r="F69" s="24">
        <v>32008</v>
      </c>
      <c r="G69" s="31">
        <f t="shared" si="3"/>
        <v>44561</v>
      </c>
      <c r="H69" s="27">
        <f t="shared" ref="H69:H132" si="5">INT(YEARFRAC(F69,G69))</f>
        <v>34</v>
      </c>
      <c r="I69" s="26" t="str">
        <f t="shared" ref="I69:I132" si="6">IF(H69="","Senior",IF(H69&gt;59.999,"Grand Masters",IF(H69&gt;49.999,"Master",IF(H69&gt;39.999,"Veteran",IF(H69&gt;21.999,"Senior",IF(H69&gt;16.999,"U/21","U/16"))))))</f>
        <v>Senior</v>
      </c>
      <c r="J69" s="23" t="s">
        <v>1366</v>
      </c>
      <c r="K69" s="25">
        <v>87081900135</v>
      </c>
      <c r="L69" s="23" t="s">
        <v>1582</v>
      </c>
    </row>
    <row r="70" spans="1:12" hidden="1" x14ac:dyDescent="0.2">
      <c r="A70" s="116" t="s">
        <v>603</v>
      </c>
      <c r="B70" s="23" t="s">
        <v>41</v>
      </c>
      <c r="C70" s="23" t="s">
        <v>464</v>
      </c>
      <c r="D70" s="23" t="s">
        <v>148</v>
      </c>
      <c r="E70" s="26" t="str">
        <f t="shared" si="4"/>
        <v>Men Senior</v>
      </c>
      <c r="F70" s="22">
        <v>34665</v>
      </c>
      <c r="G70" s="31">
        <f t="shared" ref="G70:G133" si="7">$G$5</f>
        <v>44561</v>
      </c>
      <c r="H70" s="27">
        <f t="shared" si="5"/>
        <v>27</v>
      </c>
      <c r="I70" s="26" t="str">
        <f t="shared" si="6"/>
        <v>Senior</v>
      </c>
      <c r="J70" s="23" t="s">
        <v>1366</v>
      </c>
      <c r="K70" s="25">
        <v>94112701055</v>
      </c>
      <c r="L70" s="23" t="s">
        <v>1582</v>
      </c>
    </row>
    <row r="71" spans="1:12" hidden="1" x14ac:dyDescent="0.2">
      <c r="A71" s="116" t="s">
        <v>604</v>
      </c>
      <c r="B71" s="23" t="s">
        <v>37</v>
      </c>
      <c r="C71" s="23" t="s">
        <v>77</v>
      </c>
      <c r="D71" s="23" t="s">
        <v>378</v>
      </c>
      <c r="E71" s="26" t="str">
        <f t="shared" si="4"/>
        <v>Men Veteran</v>
      </c>
      <c r="F71" s="24">
        <v>28051</v>
      </c>
      <c r="G71" s="31">
        <f t="shared" si="7"/>
        <v>44561</v>
      </c>
      <c r="H71" s="27">
        <f t="shared" si="5"/>
        <v>45</v>
      </c>
      <c r="I71" s="26" t="str">
        <f t="shared" si="6"/>
        <v>Veteran</v>
      </c>
      <c r="J71" s="23" t="s">
        <v>1366</v>
      </c>
      <c r="K71" s="25">
        <v>76101810276</v>
      </c>
      <c r="L71" s="23" t="s">
        <v>1582</v>
      </c>
    </row>
    <row r="72" spans="1:12" hidden="1" x14ac:dyDescent="0.2">
      <c r="A72" s="116" t="s">
        <v>605</v>
      </c>
      <c r="B72" s="23" t="s">
        <v>49</v>
      </c>
      <c r="C72" s="23" t="s">
        <v>164</v>
      </c>
      <c r="D72" s="23" t="s">
        <v>274</v>
      </c>
      <c r="E72" s="26" t="str">
        <f t="shared" si="4"/>
        <v>Men Veteran</v>
      </c>
      <c r="F72" s="24">
        <v>27525</v>
      </c>
      <c r="G72" s="31">
        <f t="shared" si="7"/>
        <v>44561</v>
      </c>
      <c r="H72" s="27">
        <f t="shared" si="5"/>
        <v>46</v>
      </c>
      <c r="I72" s="26" t="str">
        <f t="shared" si="6"/>
        <v>Veteran</v>
      </c>
      <c r="J72" s="23" t="s">
        <v>1366</v>
      </c>
      <c r="K72" s="25">
        <v>77051100327</v>
      </c>
      <c r="L72" s="23" t="s">
        <v>1582</v>
      </c>
    </row>
    <row r="73" spans="1:12" hidden="1" x14ac:dyDescent="0.2">
      <c r="A73" s="116" t="s">
        <v>606</v>
      </c>
      <c r="B73" s="23" t="s">
        <v>49</v>
      </c>
      <c r="C73" s="23" t="s">
        <v>128</v>
      </c>
      <c r="D73" s="23" t="s">
        <v>275</v>
      </c>
      <c r="E73" s="26" t="str">
        <f t="shared" si="4"/>
        <v>Men Veteran</v>
      </c>
      <c r="F73" s="24">
        <v>29329</v>
      </c>
      <c r="G73" s="31">
        <f t="shared" si="7"/>
        <v>44561</v>
      </c>
      <c r="H73" s="27">
        <f t="shared" si="5"/>
        <v>41</v>
      </c>
      <c r="I73" s="26" t="str">
        <f t="shared" si="6"/>
        <v>Veteran</v>
      </c>
      <c r="J73" s="23" t="s">
        <v>1366</v>
      </c>
      <c r="K73" s="25">
        <v>80041810260</v>
      </c>
      <c r="L73" s="23" t="s">
        <v>1582</v>
      </c>
    </row>
    <row r="74" spans="1:12" hidden="1" x14ac:dyDescent="0.25">
      <c r="A74" s="118" t="s">
        <v>607</v>
      </c>
      <c r="B74" s="23" t="s">
        <v>2079</v>
      </c>
      <c r="C74" s="23" t="s">
        <v>405</v>
      </c>
      <c r="D74" s="28" t="s">
        <v>1003</v>
      </c>
      <c r="E74" s="26" t="str">
        <f t="shared" si="4"/>
        <v>Men Master</v>
      </c>
      <c r="F74" s="24">
        <v>25205</v>
      </c>
      <c r="G74" s="31">
        <f t="shared" si="7"/>
        <v>44561</v>
      </c>
      <c r="H74" s="27">
        <f t="shared" si="5"/>
        <v>52</v>
      </c>
      <c r="I74" s="26" t="str">
        <f t="shared" si="6"/>
        <v>Master</v>
      </c>
      <c r="J74" s="23" t="s">
        <v>1366</v>
      </c>
      <c r="K74" s="25">
        <v>69010200140</v>
      </c>
      <c r="L74" s="23" t="s">
        <v>1582</v>
      </c>
    </row>
    <row r="75" spans="1:12" hidden="1" x14ac:dyDescent="0.2">
      <c r="A75" s="116" t="s">
        <v>608</v>
      </c>
      <c r="B75" s="23" t="s">
        <v>41</v>
      </c>
      <c r="C75" s="23" t="s">
        <v>506</v>
      </c>
      <c r="D75" s="23" t="s">
        <v>111</v>
      </c>
      <c r="E75" s="26" t="str">
        <f t="shared" si="4"/>
        <v>Ladies Veteran</v>
      </c>
      <c r="F75" s="24">
        <v>29827</v>
      </c>
      <c r="G75" s="31">
        <f t="shared" si="7"/>
        <v>44561</v>
      </c>
      <c r="H75" s="27">
        <f t="shared" si="5"/>
        <v>40</v>
      </c>
      <c r="I75" s="26" t="str">
        <f t="shared" si="6"/>
        <v>Veteran</v>
      </c>
      <c r="J75" s="23" t="s">
        <v>67</v>
      </c>
      <c r="K75" s="25">
        <v>81082900036</v>
      </c>
      <c r="L75" s="23" t="s">
        <v>1582</v>
      </c>
    </row>
    <row r="76" spans="1:12" hidden="1" x14ac:dyDescent="0.2">
      <c r="A76" s="116" t="s">
        <v>609</v>
      </c>
      <c r="B76" s="23" t="s">
        <v>48</v>
      </c>
      <c r="C76" s="23" t="s">
        <v>77</v>
      </c>
      <c r="D76" s="23" t="s">
        <v>353</v>
      </c>
      <c r="E76" s="26" t="str">
        <f t="shared" si="4"/>
        <v>Men Grand Masters</v>
      </c>
      <c r="F76" s="24">
        <v>21691</v>
      </c>
      <c r="G76" s="31">
        <f t="shared" si="7"/>
        <v>44561</v>
      </c>
      <c r="H76" s="27">
        <f t="shared" si="5"/>
        <v>62</v>
      </c>
      <c r="I76" s="26" t="str">
        <f t="shared" si="6"/>
        <v>Grand Masters</v>
      </c>
      <c r="J76" s="23" t="s">
        <v>1366</v>
      </c>
      <c r="K76" s="25">
        <v>59052100098</v>
      </c>
      <c r="L76" s="23" t="s">
        <v>1582</v>
      </c>
    </row>
    <row r="77" spans="1:12" hidden="1" x14ac:dyDescent="0.2">
      <c r="A77" s="118" t="s">
        <v>610</v>
      </c>
      <c r="B77" s="23" t="s">
        <v>50</v>
      </c>
      <c r="C77" s="23" t="s">
        <v>499</v>
      </c>
      <c r="D77" s="23" t="s">
        <v>158</v>
      </c>
      <c r="E77" s="26" t="str">
        <f t="shared" si="4"/>
        <v>Ladies Master</v>
      </c>
      <c r="F77" s="24">
        <v>24725</v>
      </c>
      <c r="G77" s="31">
        <f t="shared" si="7"/>
        <v>44561</v>
      </c>
      <c r="H77" s="27">
        <f t="shared" si="5"/>
        <v>54</v>
      </c>
      <c r="I77" s="26" t="str">
        <f t="shared" si="6"/>
        <v>Master</v>
      </c>
      <c r="J77" s="23" t="s">
        <v>67</v>
      </c>
      <c r="K77" s="25">
        <v>67091010035</v>
      </c>
      <c r="L77" s="23" t="s">
        <v>1582</v>
      </c>
    </row>
    <row r="78" spans="1:12" ht="13.5" hidden="1" customHeight="1" x14ac:dyDescent="0.2">
      <c r="A78" s="233" t="s">
        <v>611</v>
      </c>
      <c r="B78" s="23" t="s">
        <v>39</v>
      </c>
      <c r="C78" s="23" t="s">
        <v>234</v>
      </c>
      <c r="D78" s="23" t="s">
        <v>1178</v>
      </c>
      <c r="E78" s="26" t="str">
        <f t="shared" si="4"/>
        <v>Men Senior</v>
      </c>
      <c r="F78" s="24">
        <v>34787</v>
      </c>
      <c r="G78" s="31">
        <f t="shared" si="7"/>
        <v>44561</v>
      </c>
      <c r="H78" s="27">
        <f t="shared" si="5"/>
        <v>26</v>
      </c>
      <c r="I78" s="26" t="str">
        <f t="shared" si="6"/>
        <v>Senior</v>
      </c>
      <c r="J78" s="23" t="s">
        <v>1366</v>
      </c>
      <c r="K78" s="25">
        <v>68019765800</v>
      </c>
      <c r="L78" s="23" t="s">
        <v>2018</v>
      </c>
    </row>
    <row r="79" spans="1:12" s="36" customFormat="1" hidden="1" x14ac:dyDescent="0.2">
      <c r="A79" s="69" t="s">
        <v>612</v>
      </c>
      <c r="B79" s="36" t="s">
        <v>1603</v>
      </c>
      <c r="C79" s="36" t="s">
        <v>207</v>
      </c>
      <c r="D79" s="36" t="s">
        <v>142</v>
      </c>
      <c r="E79" s="38" t="str">
        <f t="shared" si="4"/>
        <v>Men Veteran</v>
      </c>
      <c r="F79" s="35">
        <v>29943</v>
      </c>
      <c r="G79" s="31">
        <f t="shared" si="7"/>
        <v>44561</v>
      </c>
      <c r="H79" s="27">
        <f t="shared" si="5"/>
        <v>40</v>
      </c>
      <c r="I79" s="26" t="str">
        <f t="shared" si="6"/>
        <v>Veteran</v>
      </c>
      <c r="J79" s="36" t="s">
        <v>1366</v>
      </c>
      <c r="K79" s="37">
        <v>81122310099</v>
      </c>
      <c r="L79" s="36" t="s">
        <v>1582</v>
      </c>
    </row>
    <row r="80" spans="1:12" hidden="1" x14ac:dyDescent="0.2">
      <c r="A80" s="116" t="s">
        <v>613</v>
      </c>
      <c r="B80" s="23" t="s">
        <v>47</v>
      </c>
      <c r="C80" s="23" t="s">
        <v>251</v>
      </c>
      <c r="D80" s="23" t="s">
        <v>250</v>
      </c>
      <c r="E80" s="26" t="str">
        <f t="shared" si="4"/>
        <v>Men Grand Masters</v>
      </c>
      <c r="F80" s="24">
        <v>18620</v>
      </c>
      <c r="G80" s="31">
        <f t="shared" si="7"/>
        <v>44561</v>
      </c>
      <c r="H80" s="27">
        <f t="shared" si="5"/>
        <v>71</v>
      </c>
      <c r="I80" s="26" t="str">
        <f t="shared" si="6"/>
        <v>Grand Masters</v>
      </c>
      <c r="J80" s="23" t="s">
        <v>1366</v>
      </c>
      <c r="K80" s="25">
        <v>50122300181</v>
      </c>
      <c r="L80" s="23" t="s">
        <v>1582</v>
      </c>
    </row>
    <row r="81" spans="1:12" s="36" customFormat="1" hidden="1" x14ac:dyDescent="0.2">
      <c r="A81" s="69" t="s">
        <v>614</v>
      </c>
      <c r="B81" s="36" t="s">
        <v>1343</v>
      </c>
      <c r="C81" s="36" t="s">
        <v>1549</v>
      </c>
      <c r="D81" s="36" t="s">
        <v>1550</v>
      </c>
      <c r="E81" s="38" t="str">
        <f t="shared" si="4"/>
        <v>Ladies Senior</v>
      </c>
      <c r="F81" s="39">
        <v>34565</v>
      </c>
      <c r="G81" s="31">
        <f t="shared" si="7"/>
        <v>44561</v>
      </c>
      <c r="H81" s="27">
        <f t="shared" si="5"/>
        <v>27</v>
      </c>
      <c r="I81" s="26" t="str">
        <f t="shared" si="6"/>
        <v>Senior</v>
      </c>
      <c r="J81" s="36" t="s">
        <v>67</v>
      </c>
      <c r="K81" s="37"/>
    </row>
    <row r="82" spans="1:12" hidden="1" x14ac:dyDescent="0.2">
      <c r="A82" s="118" t="s">
        <v>615</v>
      </c>
      <c r="B82" s="23" t="s">
        <v>2079</v>
      </c>
      <c r="C82" s="23" t="s">
        <v>239</v>
      </c>
      <c r="D82" s="23" t="s">
        <v>137</v>
      </c>
      <c r="E82" s="26" t="str">
        <f t="shared" si="4"/>
        <v>Men Grand Masters</v>
      </c>
      <c r="F82" s="24">
        <v>22431</v>
      </c>
      <c r="G82" s="31">
        <f t="shared" si="7"/>
        <v>44561</v>
      </c>
      <c r="H82" s="27">
        <f t="shared" si="5"/>
        <v>60</v>
      </c>
      <c r="I82" s="26" t="str">
        <f t="shared" si="6"/>
        <v>Grand Masters</v>
      </c>
      <c r="J82" s="23" t="s">
        <v>1366</v>
      </c>
      <c r="K82" s="25">
        <v>61053010028</v>
      </c>
      <c r="L82" s="23" t="s">
        <v>1582</v>
      </c>
    </row>
    <row r="83" spans="1:12" s="36" customFormat="1" hidden="1" x14ac:dyDescent="0.2">
      <c r="A83" s="69" t="s">
        <v>616</v>
      </c>
      <c r="B83" s="36" t="s">
        <v>1459</v>
      </c>
      <c r="C83" s="36" t="s">
        <v>122</v>
      </c>
      <c r="D83" s="36" t="s">
        <v>255</v>
      </c>
      <c r="E83" s="38" t="str">
        <f t="shared" si="4"/>
        <v>Men Senior</v>
      </c>
      <c r="F83" s="35">
        <v>30695</v>
      </c>
      <c r="G83" s="31">
        <f t="shared" si="7"/>
        <v>44561</v>
      </c>
      <c r="H83" s="27">
        <f t="shared" si="5"/>
        <v>37</v>
      </c>
      <c r="I83" s="26" t="str">
        <f t="shared" si="6"/>
        <v>Senior</v>
      </c>
      <c r="J83" s="36" t="s">
        <v>1366</v>
      </c>
      <c r="K83" s="37"/>
    </row>
    <row r="84" spans="1:12" s="36" customFormat="1" hidden="1" x14ac:dyDescent="0.2">
      <c r="A84" s="69" t="s">
        <v>617</v>
      </c>
      <c r="B84" s="36" t="s">
        <v>1360</v>
      </c>
      <c r="C84" s="36" t="s">
        <v>305</v>
      </c>
      <c r="D84" s="36" t="s">
        <v>213</v>
      </c>
      <c r="E84" s="38" t="str">
        <f t="shared" si="4"/>
        <v>Men Veteran</v>
      </c>
      <c r="F84" s="39">
        <v>26667</v>
      </c>
      <c r="G84" s="31">
        <f t="shared" si="7"/>
        <v>44561</v>
      </c>
      <c r="H84" s="27">
        <f t="shared" si="5"/>
        <v>48</v>
      </c>
      <c r="I84" s="26" t="str">
        <f t="shared" si="6"/>
        <v>Veteran</v>
      </c>
      <c r="J84" s="36" t="s">
        <v>1366</v>
      </c>
      <c r="K84" s="37"/>
    </row>
    <row r="85" spans="1:12" hidden="1" x14ac:dyDescent="0.2">
      <c r="A85" s="116" t="s">
        <v>618</v>
      </c>
      <c r="B85" s="23" t="s">
        <v>44</v>
      </c>
      <c r="C85" s="23" t="s">
        <v>418</v>
      </c>
      <c r="D85" s="23" t="s">
        <v>419</v>
      </c>
      <c r="E85" s="26" t="str">
        <f t="shared" si="4"/>
        <v>Men Veteran</v>
      </c>
      <c r="F85" s="22">
        <v>29685</v>
      </c>
      <c r="G85" s="31">
        <f t="shared" si="7"/>
        <v>44561</v>
      </c>
      <c r="H85" s="27">
        <f t="shared" si="5"/>
        <v>40</v>
      </c>
      <c r="I85" s="26" t="str">
        <f t="shared" si="6"/>
        <v>Veteran</v>
      </c>
      <c r="J85" s="23" t="s">
        <v>1366</v>
      </c>
      <c r="K85" s="25">
        <v>8104091035</v>
      </c>
      <c r="L85" s="23" t="s">
        <v>1582</v>
      </c>
    </row>
    <row r="86" spans="1:12" hidden="1" x14ac:dyDescent="0.2">
      <c r="A86" s="119" t="s">
        <v>619</v>
      </c>
      <c r="B86" s="23" t="s">
        <v>38</v>
      </c>
      <c r="C86" s="23" t="s">
        <v>107</v>
      </c>
      <c r="D86" s="23" t="s">
        <v>378</v>
      </c>
      <c r="E86" s="26" t="str">
        <f t="shared" si="4"/>
        <v>Men Senior</v>
      </c>
      <c r="F86" s="24">
        <v>33104</v>
      </c>
      <c r="G86" s="31">
        <f t="shared" si="7"/>
        <v>44561</v>
      </c>
      <c r="H86" s="27">
        <f t="shared" si="5"/>
        <v>31</v>
      </c>
      <c r="I86" s="26" t="str">
        <f t="shared" si="6"/>
        <v>Senior</v>
      </c>
      <c r="J86" s="23" t="s">
        <v>1366</v>
      </c>
      <c r="K86" s="25">
        <v>90081900667</v>
      </c>
      <c r="L86" s="23" t="s">
        <v>1582</v>
      </c>
    </row>
    <row r="87" spans="1:12" hidden="1" x14ac:dyDescent="0.2">
      <c r="A87" s="116" t="s">
        <v>620</v>
      </c>
      <c r="B87" s="23" t="s">
        <v>49</v>
      </c>
      <c r="C87" s="23" t="s">
        <v>1007</v>
      </c>
      <c r="D87" s="23" t="s">
        <v>1338</v>
      </c>
      <c r="E87" s="26" t="str">
        <f t="shared" si="4"/>
        <v>Men Veteran</v>
      </c>
      <c r="F87" s="24">
        <v>29073</v>
      </c>
      <c r="G87" s="31">
        <f t="shared" si="7"/>
        <v>44561</v>
      </c>
      <c r="H87" s="27">
        <f t="shared" si="5"/>
        <v>42</v>
      </c>
      <c r="I87" s="26" t="str">
        <f t="shared" si="6"/>
        <v>Veteran</v>
      </c>
      <c r="J87" s="23" t="s">
        <v>1366</v>
      </c>
      <c r="K87" s="25">
        <v>79080610798</v>
      </c>
      <c r="L87" s="23" t="s">
        <v>1582</v>
      </c>
    </row>
    <row r="88" spans="1:12" hidden="1" x14ac:dyDescent="0.2">
      <c r="A88" s="259" t="s">
        <v>621</v>
      </c>
      <c r="B88" s="23" t="s">
        <v>40</v>
      </c>
      <c r="C88" s="23" t="s">
        <v>2105</v>
      </c>
      <c r="D88" s="23" t="s">
        <v>1169</v>
      </c>
      <c r="E88" s="26" t="str">
        <f t="shared" si="4"/>
        <v>Ladies Master</v>
      </c>
      <c r="F88" s="24">
        <v>25299</v>
      </c>
      <c r="G88" s="31">
        <f t="shared" si="7"/>
        <v>44561</v>
      </c>
      <c r="H88" s="27">
        <f t="shared" si="5"/>
        <v>52</v>
      </c>
      <c r="I88" s="26" t="str">
        <f t="shared" si="6"/>
        <v>Master</v>
      </c>
      <c r="J88" s="23" t="s">
        <v>67</v>
      </c>
      <c r="K88" s="25">
        <v>6906040033088</v>
      </c>
      <c r="L88" s="23" t="s">
        <v>1582</v>
      </c>
    </row>
    <row r="89" spans="1:12" s="36" customFormat="1" hidden="1" x14ac:dyDescent="0.2">
      <c r="A89" s="69" t="s">
        <v>622</v>
      </c>
      <c r="B89" s="36" t="s">
        <v>1359</v>
      </c>
      <c r="C89" s="36" t="s">
        <v>355</v>
      </c>
      <c r="D89" s="36" t="s">
        <v>356</v>
      </c>
      <c r="E89" s="38" t="str">
        <f t="shared" si="4"/>
        <v>Men Veteran</v>
      </c>
      <c r="F89" s="35">
        <v>26708</v>
      </c>
      <c r="G89" s="31">
        <f t="shared" si="7"/>
        <v>44561</v>
      </c>
      <c r="H89" s="27">
        <f t="shared" si="5"/>
        <v>48</v>
      </c>
      <c r="I89" s="26" t="str">
        <f t="shared" si="6"/>
        <v>Veteran</v>
      </c>
      <c r="J89" s="36" t="s">
        <v>1366</v>
      </c>
      <c r="K89" s="37">
        <v>73021300081</v>
      </c>
      <c r="L89" s="36" t="s">
        <v>1582</v>
      </c>
    </row>
    <row r="90" spans="1:12" hidden="1" x14ac:dyDescent="0.2">
      <c r="A90" s="116" t="s">
        <v>623</v>
      </c>
      <c r="B90" s="23" t="s">
        <v>44</v>
      </c>
      <c r="C90" s="23" t="s">
        <v>345</v>
      </c>
      <c r="D90" s="23" t="s">
        <v>346</v>
      </c>
      <c r="E90" s="26" t="str">
        <f t="shared" si="4"/>
        <v>Men Veteran</v>
      </c>
      <c r="F90" s="22">
        <v>28375</v>
      </c>
      <c r="G90" s="31">
        <f t="shared" si="7"/>
        <v>44561</v>
      </c>
      <c r="H90" s="27">
        <f t="shared" si="5"/>
        <v>44</v>
      </c>
      <c r="I90" s="26" t="str">
        <f t="shared" si="6"/>
        <v>Veteran</v>
      </c>
      <c r="J90" s="23" t="s">
        <v>1366</v>
      </c>
      <c r="K90" s="25">
        <v>77090700046</v>
      </c>
      <c r="L90" s="23" t="s">
        <v>1582</v>
      </c>
    </row>
    <row r="91" spans="1:12" s="36" customFormat="1" hidden="1" x14ac:dyDescent="0.2">
      <c r="A91" s="69" t="s">
        <v>624</v>
      </c>
      <c r="B91" s="36" t="s">
        <v>1437</v>
      </c>
      <c r="C91" s="36" t="s">
        <v>94</v>
      </c>
      <c r="D91" s="36" t="s">
        <v>248</v>
      </c>
      <c r="E91" s="38" t="str">
        <f t="shared" si="4"/>
        <v>Men Grand Masters</v>
      </c>
      <c r="F91" s="35">
        <v>22250</v>
      </c>
      <c r="G91" s="31">
        <f t="shared" si="7"/>
        <v>44561</v>
      </c>
      <c r="H91" s="27">
        <f t="shared" si="5"/>
        <v>61</v>
      </c>
      <c r="I91" s="26" t="str">
        <f t="shared" si="6"/>
        <v>Grand Masters</v>
      </c>
      <c r="J91" s="36" t="s">
        <v>1366</v>
      </c>
      <c r="K91" s="37">
        <v>60113010060</v>
      </c>
      <c r="L91" s="36" t="s">
        <v>1582</v>
      </c>
    </row>
    <row r="92" spans="1:12" hidden="1" x14ac:dyDescent="0.2">
      <c r="A92" s="118" t="s">
        <v>625</v>
      </c>
      <c r="B92" s="23" t="s">
        <v>2079</v>
      </c>
      <c r="C92" s="23" t="s">
        <v>269</v>
      </c>
      <c r="D92" s="23" t="s">
        <v>2040</v>
      </c>
      <c r="E92" s="26" t="str">
        <f t="shared" si="4"/>
        <v>Men Veteran</v>
      </c>
      <c r="F92" s="22">
        <v>28088</v>
      </c>
      <c r="G92" s="31">
        <f t="shared" si="7"/>
        <v>44561</v>
      </c>
      <c r="H92" s="27">
        <f t="shared" si="5"/>
        <v>45</v>
      </c>
      <c r="I92" s="26" t="str">
        <f t="shared" si="6"/>
        <v>Veteran</v>
      </c>
      <c r="J92" s="23" t="s">
        <v>1366</v>
      </c>
      <c r="K92" s="25">
        <v>761124102801</v>
      </c>
      <c r="L92" s="23" t="s">
        <v>1582</v>
      </c>
    </row>
    <row r="93" spans="1:12" hidden="1" x14ac:dyDescent="0.2">
      <c r="A93" s="116" t="s">
        <v>626</v>
      </c>
      <c r="B93" s="23" t="s">
        <v>41</v>
      </c>
      <c r="C93" s="23" t="s">
        <v>430</v>
      </c>
      <c r="D93" s="23" t="s">
        <v>431</v>
      </c>
      <c r="E93" s="26" t="str">
        <f t="shared" si="4"/>
        <v>Men Veteran</v>
      </c>
      <c r="F93" s="22">
        <v>28314</v>
      </c>
      <c r="G93" s="31">
        <f t="shared" si="7"/>
        <v>44561</v>
      </c>
      <c r="H93" s="27">
        <f t="shared" si="5"/>
        <v>44</v>
      </c>
      <c r="I93" s="26" t="str">
        <f t="shared" si="6"/>
        <v>Veteran</v>
      </c>
      <c r="J93" s="23" t="s">
        <v>1366</v>
      </c>
      <c r="K93" s="25">
        <v>77070810547</v>
      </c>
      <c r="L93" s="23" t="s">
        <v>1582</v>
      </c>
    </row>
    <row r="94" spans="1:12" hidden="1" x14ac:dyDescent="0.2">
      <c r="A94" s="116" t="s">
        <v>627</v>
      </c>
      <c r="B94" s="23" t="s">
        <v>47</v>
      </c>
      <c r="C94" s="23" t="s">
        <v>415</v>
      </c>
      <c r="D94" s="23" t="s">
        <v>416</v>
      </c>
      <c r="E94" s="26" t="str">
        <f t="shared" si="4"/>
        <v>Men Senior</v>
      </c>
      <c r="F94" s="22">
        <v>30256</v>
      </c>
      <c r="G94" s="31">
        <f t="shared" si="7"/>
        <v>44561</v>
      </c>
      <c r="H94" s="27">
        <f t="shared" si="5"/>
        <v>39</v>
      </c>
      <c r="I94" s="26" t="str">
        <f t="shared" si="6"/>
        <v>Senior</v>
      </c>
      <c r="J94" s="23" t="s">
        <v>1366</v>
      </c>
      <c r="K94" s="25">
        <v>82110110252</v>
      </c>
      <c r="L94" s="23" t="s">
        <v>1582</v>
      </c>
    </row>
    <row r="95" spans="1:12" ht="14.25" hidden="1" customHeight="1" x14ac:dyDescent="0.2">
      <c r="A95" s="118" t="s">
        <v>628</v>
      </c>
      <c r="B95" s="23" t="s">
        <v>50</v>
      </c>
      <c r="C95" s="23" t="s">
        <v>96</v>
      </c>
      <c r="D95" s="23" t="s">
        <v>370</v>
      </c>
      <c r="E95" s="26" t="str">
        <f t="shared" si="4"/>
        <v>Men Grand Masters</v>
      </c>
      <c r="F95" s="24">
        <v>19577</v>
      </c>
      <c r="G95" s="31">
        <f t="shared" si="7"/>
        <v>44561</v>
      </c>
      <c r="H95" s="27">
        <f t="shared" si="5"/>
        <v>68</v>
      </c>
      <c r="I95" s="26" t="str">
        <f t="shared" si="6"/>
        <v>Grand Masters</v>
      </c>
      <c r="J95" s="23" t="s">
        <v>1366</v>
      </c>
      <c r="K95" s="25">
        <v>53080610059</v>
      </c>
      <c r="L95" s="23" t="s">
        <v>1582</v>
      </c>
    </row>
    <row r="96" spans="1:12" hidden="1" x14ac:dyDescent="0.2">
      <c r="A96" s="116" t="s">
        <v>629</v>
      </c>
      <c r="B96" s="23" t="s">
        <v>49</v>
      </c>
      <c r="C96" s="23" t="s">
        <v>283</v>
      </c>
      <c r="D96" s="23" t="s">
        <v>284</v>
      </c>
      <c r="E96" s="26" t="str">
        <f t="shared" si="4"/>
        <v>Men Veteran</v>
      </c>
      <c r="F96" s="24">
        <v>29297</v>
      </c>
      <c r="G96" s="31">
        <f t="shared" si="7"/>
        <v>44561</v>
      </c>
      <c r="H96" s="27">
        <f t="shared" si="5"/>
        <v>41</v>
      </c>
      <c r="I96" s="26" t="str">
        <f t="shared" si="6"/>
        <v>Veteran</v>
      </c>
      <c r="J96" s="23" t="s">
        <v>1366</v>
      </c>
      <c r="K96" s="25">
        <v>80031710557</v>
      </c>
      <c r="L96" s="23" t="s">
        <v>1582</v>
      </c>
    </row>
    <row r="97" spans="1:12" hidden="1" x14ac:dyDescent="0.2">
      <c r="A97" s="116" t="s">
        <v>630</v>
      </c>
      <c r="B97" s="23" t="s">
        <v>48</v>
      </c>
      <c r="C97" s="23" t="s">
        <v>190</v>
      </c>
      <c r="D97" s="23" t="s">
        <v>1989</v>
      </c>
      <c r="E97" s="26" t="str">
        <f t="shared" si="4"/>
        <v>Men Senior</v>
      </c>
      <c r="F97" s="24">
        <v>31729</v>
      </c>
      <c r="G97" s="31">
        <f t="shared" si="7"/>
        <v>44561</v>
      </c>
      <c r="H97" s="27">
        <f t="shared" si="5"/>
        <v>35</v>
      </c>
      <c r="I97" s="26" t="str">
        <f t="shared" si="6"/>
        <v>Senior</v>
      </c>
      <c r="J97" s="23" t="s">
        <v>1366</v>
      </c>
      <c r="K97" s="25">
        <v>86111300202</v>
      </c>
      <c r="L97" s="23" t="s">
        <v>1582</v>
      </c>
    </row>
    <row r="98" spans="1:12" hidden="1" x14ac:dyDescent="0.2">
      <c r="A98" s="116" t="s">
        <v>631</v>
      </c>
      <c r="B98" s="23" t="s">
        <v>37</v>
      </c>
      <c r="C98" s="23" t="s">
        <v>1955</v>
      </c>
      <c r="D98" s="23" t="s">
        <v>422</v>
      </c>
      <c r="E98" s="26" t="str">
        <f t="shared" si="4"/>
        <v>Men Senior</v>
      </c>
      <c r="F98" s="24">
        <v>31510</v>
      </c>
      <c r="G98" s="31">
        <f t="shared" si="7"/>
        <v>44561</v>
      </c>
      <c r="H98" s="27">
        <f t="shared" si="5"/>
        <v>35</v>
      </c>
      <c r="I98" s="26" t="str">
        <f t="shared" si="6"/>
        <v>Senior</v>
      </c>
      <c r="J98" s="23" t="s">
        <v>1366</v>
      </c>
      <c r="K98" s="25">
        <v>86040800143</v>
      </c>
      <c r="L98" s="23" t="s">
        <v>1582</v>
      </c>
    </row>
    <row r="99" spans="1:12" hidden="1" x14ac:dyDescent="0.2">
      <c r="A99" s="116" t="s">
        <v>632</v>
      </c>
      <c r="B99" s="23" t="s">
        <v>39</v>
      </c>
      <c r="C99" s="23" t="s">
        <v>511</v>
      </c>
      <c r="D99" s="23" t="s">
        <v>536</v>
      </c>
      <c r="E99" s="26" t="str">
        <f t="shared" si="4"/>
        <v>Men Master</v>
      </c>
      <c r="F99" s="24">
        <v>23086</v>
      </c>
      <c r="G99" s="31">
        <f t="shared" si="7"/>
        <v>44561</v>
      </c>
      <c r="H99" s="27">
        <f t="shared" si="5"/>
        <v>58</v>
      </c>
      <c r="I99" s="26" t="str">
        <f t="shared" si="6"/>
        <v>Master</v>
      </c>
      <c r="J99" s="23" t="s">
        <v>1366</v>
      </c>
      <c r="K99" s="25">
        <v>6303165145089</v>
      </c>
      <c r="L99" s="23" t="s">
        <v>1585</v>
      </c>
    </row>
    <row r="100" spans="1:12" hidden="1" x14ac:dyDescent="0.2">
      <c r="A100" s="295" t="s">
        <v>633</v>
      </c>
      <c r="B100" s="23" t="s">
        <v>38</v>
      </c>
      <c r="C100" s="23" t="s">
        <v>285</v>
      </c>
      <c r="D100" s="23" t="s">
        <v>230</v>
      </c>
      <c r="E100" s="26" t="str">
        <f t="shared" si="4"/>
        <v>Men Senior</v>
      </c>
      <c r="F100" s="24">
        <v>34771</v>
      </c>
      <c r="G100" s="31">
        <f t="shared" si="7"/>
        <v>44561</v>
      </c>
      <c r="H100" s="27">
        <f t="shared" si="5"/>
        <v>26</v>
      </c>
      <c r="I100" s="26" t="str">
        <f t="shared" si="6"/>
        <v>Senior</v>
      </c>
      <c r="J100" s="23" t="s">
        <v>1366</v>
      </c>
      <c r="K100" s="25">
        <v>95031301066</v>
      </c>
      <c r="L100" s="23" t="s">
        <v>1582</v>
      </c>
    </row>
    <row r="101" spans="1:12" hidden="1" x14ac:dyDescent="0.2">
      <c r="A101" s="69" t="s">
        <v>634</v>
      </c>
      <c r="B101" s="36" t="s">
        <v>1360</v>
      </c>
      <c r="C101" s="36" t="s">
        <v>1956</v>
      </c>
      <c r="D101" s="36" t="s">
        <v>1957</v>
      </c>
      <c r="E101" s="38" t="str">
        <f t="shared" si="4"/>
        <v>Ladies Grand Masters</v>
      </c>
      <c r="F101" s="35">
        <v>22610</v>
      </c>
      <c r="G101" s="31">
        <f t="shared" si="7"/>
        <v>44561</v>
      </c>
      <c r="H101" s="27">
        <f t="shared" si="5"/>
        <v>60</v>
      </c>
      <c r="I101" s="26" t="str">
        <f t="shared" si="6"/>
        <v>Grand Masters</v>
      </c>
      <c r="J101" s="36" t="s">
        <v>67</v>
      </c>
      <c r="K101" s="37">
        <v>61112500111</v>
      </c>
      <c r="L101" s="36" t="s">
        <v>1582</v>
      </c>
    </row>
    <row r="102" spans="1:12" hidden="1" x14ac:dyDescent="0.2">
      <c r="A102" s="118" t="s">
        <v>635</v>
      </c>
      <c r="B102" s="23" t="s">
        <v>50</v>
      </c>
      <c r="C102" s="23" t="s">
        <v>107</v>
      </c>
      <c r="D102" s="23" t="s">
        <v>451</v>
      </c>
      <c r="E102" s="26" t="str">
        <f t="shared" si="4"/>
        <v>Men Grand Masters</v>
      </c>
      <c r="F102" s="24">
        <v>19489</v>
      </c>
      <c r="G102" s="31">
        <f t="shared" si="7"/>
        <v>44561</v>
      </c>
      <c r="H102" s="27">
        <f t="shared" si="5"/>
        <v>68</v>
      </c>
      <c r="I102" s="26" t="str">
        <f t="shared" si="6"/>
        <v>Grand Masters</v>
      </c>
      <c r="J102" s="23" t="s">
        <v>1366</v>
      </c>
      <c r="K102" s="25">
        <v>53051000264</v>
      </c>
      <c r="L102" s="23" t="s">
        <v>1582</v>
      </c>
    </row>
    <row r="103" spans="1:12" hidden="1" x14ac:dyDescent="0.2">
      <c r="A103" s="236" t="s">
        <v>636</v>
      </c>
      <c r="B103" s="23" t="s">
        <v>47</v>
      </c>
      <c r="C103" s="23" t="s">
        <v>1729</v>
      </c>
      <c r="D103" s="23" t="s">
        <v>162</v>
      </c>
      <c r="E103" s="26" t="str">
        <f t="shared" si="4"/>
        <v>Men U/21</v>
      </c>
      <c r="F103" s="24">
        <v>38321</v>
      </c>
      <c r="G103" s="31">
        <f t="shared" si="7"/>
        <v>44561</v>
      </c>
      <c r="H103" s="27">
        <f t="shared" si="5"/>
        <v>17</v>
      </c>
      <c r="I103" s="26" t="str">
        <f t="shared" si="6"/>
        <v>U/21</v>
      </c>
      <c r="J103" s="23" t="s">
        <v>1366</v>
      </c>
      <c r="L103" s="23" t="s">
        <v>1582</v>
      </c>
    </row>
    <row r="104" spans="1:12" hidden="1" x14ac:dyDescent="0.2">
      <c r="A104" s="116" t="s">
        <v>637</v>
      </c>
      <c r="B104" s="23" t="s">
        <v>43</v>
      </c>
      <c r="C104" s="23" t="s">
        <v>265</v>
      </c>
      <c r="D104" s="23" t="s">
        <v>357</v>
      </c>
      <c r="E104" s="26" t="str">
        <f t="shared" si="4"/>
        <v>Men Veteran</v>
      </c>
      <c r="F104" s="24">
        <v>29831</v>
      </c>
      <c r="G104" s="31">
        <f t="shared" si="7"/>
        <v>44561</v>
      </c>
      <c r="H104" s="27">
        <f t="shared" si="5"/>
        <v>40</v>
      </c>
      <c r="I104" s="26" t="str">
        <f t="shared" si="6"/>
        <v>Veteran</v>
      </c>
      <c r="J104" s="23" t="s">
        <v>1366</v>
      </c>
      <c r="K104" s="25">
        <v>81090210930</v>
      </c>
      <c r="L104" s="23" t="s">
        <v>1582</v>
      </c>
    </row>
    <row r="105" spans="1:12" hidden="1" x14ac:dyDescent="0.2">
      <c r="A105" s="118" t="s">
        <v>638</v>
      </c>
      <c r="B105" s="23" t="s">
        <v>2078</v>
      </c>
      <c r="C105" s="23" t="s">
        <v>379</v>
      </c>
      <c r="D105" s="23" t="s">
        <v>378</v>
      </c>
      <c r="E105" s="26" t="str">
        <f t="shared" si="4"/>
        <v>Men Senior</v>
      </c>
      <c r="F105" s="24">
        <v>31120</v>
      </c>
      <c r="G105" s="31">
        <f t="shared" si="7"/>
        <v>44561</v>
      </c>
      <c r="H105" s="27">
        <f t="shared" si="5"/>
        <v>36</v>
      </c>
      <c r="I105" s="26" t="str">
        <f t="shared" si="6"/>
        <v>Senior</v>
      </c>
      <c r="J105" s="23" t="s">
        <v>1366</v>
      </c>
      <c r="K105" s="25">
        <v>8503141046</v>
      </c>
      <c r="L105" s="23" t="s">
        <v>1582</v>
      </c>
    </row>
    <row r="106" spans="1:12" s="36" customFormat="1" hidden="1" x14ac:dyDescent="0.2">
      <c r="A106" s="69" t="s">
        <v>639</v>
      </c>
      <c r="B106" s="36" t="s">
        <v>1803</v>
      </c>
      <c r="C106" s="36" t="s">
        <v>427</v>
      </c>
      <c r="D106" s="36" t="s">
        <v>428</v>
      </c>
      <c r="E106" s="38" t="str">
        <f t="shared" si="4"/>
        <v>Men Senior</v>
      </c>
      <c r="F106" s="35">
        <v>30062</v>
      </c>
      <c r="G106" s="31">
        <f t="shared" si="7"/>
        <v>44561</v>
      </c>
      <c r="H106" s="27">
        <f t="shared" si="5"/>
        <v>39</v>
      </c>
      <c r="I106" s="26" t="str">
        <f t="shared" si="6"/>
        <v>Senior</v>
      </c>
      <c r="J106" s="36" t="s">
        <v>1366</v>
      </c>
      <c r="K106" s="37">
        <v>82042100013</v>
      </c>
      <c r="L106" s="36" t="s">
        <v>1582</v>
      </c>
    </row>
    <row r="107" spans="1:12" s="36" customFormat="1" hidden="1" x14ac:dyDescent="0.2">
      <c r="A107" s="69" t="s">
        <v>640</v>
      </c>
      <c r="B107" s="36" t="s">
        <v>1344</v>
      </c>
      <c r="C107" s="36" t="s">
        <v>253</v>
      </c>
      <c r="D107" s="36" t="s">
        <v>333</v>
      </c>
      <c r="E107" s="38" t="str">
        <f t="shared" si="4"/>
        <v>Men Senior</v>
      </c>
      <c r="F107" s="35">
        <v>30048</v>
      </c>
      <c r="G107" s="31">
        <f t="shared" si="7"/>
        <v>44561</v>
      </c>
      <c r="H107" s="27">
        <f t="shared" si="5"/>
        <v>39</v>
      </c>
      <c r="I107" s="26" t="str">
        <f t="shared" si="6"/>
        <v>Senior</v>
      </c>
      <c r="J107" s="36" t="s">
        <v>1366</v>
      </c>
      <c r="K107" s="37">
        <v>82040710582</v>
      </c>
      <c r="L107" s="36" t="s">
        <v>1582</v>
      </c>
    </row>
    <row r="108" spans="1:12" s="36" customFormat="1" hidden="1" x14ac:dyDescent="0.2">
      <c r="A108" s="69" t="s">
        <v>641</v>
      </c>
      <c r="B108" s="36" t="s">
        <v>1459</v>
      </c>
      <c r="C108" s="36" t="s">
        <v>388</v>
      </c>
      <c r="D108" s="36" t="s">
        <v>82</v>
      </c>
      <c r="E108" s="38" t="str">
        <f t="shared" si="4"/>
        <v>Men Veteran</v>
      </c>
      <c r="F108" s="35">
        <v>26652</v>
      </c>
      <c r="G108" s="31">
        <f t="shared" si="7"/>
        <v>44561</v>
      </c>
      <c r="H108" s="27">
        <f t="shared" si="5"/>
        <v>49</v>
      </c>
      <c r="I108" s="26" t="str">
        <f t="shared" si="6"/>
        <v>Veteran</v>
      </c>
      <c r="J108" s="36" t="s">
        <v>1366</v>
      </c>
      <c r="K108" s="37">
        <v>72121910131</v>
      </c>
      <c r="L108" s="36" t="s">
        <v>1582</v>
      </c>
    </row>
    <row r="109" spans="1:12" s="36" customFormat="1" hidden="1" x14ac:dyDescent="0.2">
      <c r="A109" s="69" t="s">
        <v>642</v>
      </c>
      <c r="B109" s="36" t="s">
        <v>1358</v>
      </c>
      <c r="C109" s="36" t="s">
        <v>184</v>
      </c>
      <c r="D109" s="36" t="s">
        <v>277</v>
      </c>
      <c r="E109" s="38" t="str">
        <f t="shared" si="4"/>
        <v>Men Veteran</v>
      </c>
      <c r="F109" s="35">
        <v>27562</v>
      </c>
      <c r="G109" s="31">
        <f t="shared" si="7"/>
        <v>44561</v>
      </c>
      <c r="H109" s="27">
        <f t="shared" si="5"/>
        <v>46</v>
      </c>
      <c r="I109" s="26" t="str">
        <f t="shared" si="6"/>
        <v>Veteran</v>
      </c>
      <c r="J109" s="36" t="s">
        <v>1366</v>
      </c>
      <c r="K109" s="37"/>
    </row>
    <row r="110" spans="1:12" hidden="1" x14ac:dyDescent="0.2">
      <c r="A110" s="116" t="s">
        <v>643</v>
      </c>
      <c r="B110" s="23" t="s">
        <v>41</v>
      </c>
      <c r="C110" s="23" t="s">
        <v>517</v>
      </c>
      <c r="D110" s="23" t="s">
        <v>409</v>
      </c>
      <c r="E110" s="26" t="str">
        <f t="shared" si="4"/>
        <v>Men Grand Masters</v>
      </c>
      <c r="F110" s="24">
        <v>19986</v>
      </c>
      <c r="G110" s="31">
        <f t="shared" si="7"/>
        <v>44561</v>
      </c>
      <c r="H110" s="27">
        <f t="shared" si="5"/>
        <v>67</v>
      </c>
      <c r="I110" s="26" t="str">
        <f t="shared" si="6"/>
        <v>Grand Masters</v>
      </c>
      <c r="J110" s="23" t="s">
        <v>1366</v>
      </c>
      <c r="K110" s="25">
        <v>54091900216</v>
      </c>
      <c r="L110" s="23" t="s">
        <v>1582</v>
      </c>
    </row>
    <row r="111" spans="1:12" s="36" customFormat="1" hidden="1" x14ac:dyDescent="0.2">
      <c r="A111" s="222" t="s">
        <v>644</v>
      </c>
      <c r="B111" s="23" t="s">
        <v>40</v>
      </c>
      <c r="C111" s="23" t="s">
        <v>2077</v>
      </c>
      <c r="D111" s="23" t="s">
        <v>1169</v>
      </c>
      <c r="E111" s="26" t="str">
        <f t="shared" si="4"/>
        <v>Men Master</v>
      </c>
      <c r="F111" s="24">
        <v>24711</v>
      </c>
      <c r="G111" s="31">
        <f t="shared" si="7"/>
        <v>44561</v>
      </c>
      <c r="H111" s="27">
        <f t="shared" si="5"/>
        <v>54</v>
      </c>
      <c r="I111" s="26" t="str">
        <f t="shared" si="6"/>
        <v>Master</v>
      </c>
      <c r="J111" s="23" t="s">
        <v>1366</v>
      </c>
      <c r="K111" s="25">
        <v>67082710038</v>
      </c>
      <c r="L111" s="23" t="s">
        <v>1582</v>
      </c>
    </row>
    <row r="112" spans="1:12" hidden="1" x14ac:dyDescent="0.2">
      <c r="A112" s="116" t="s">
        <v>645</v>
      </c>
      <c r="B112" s="23" t="s">
        <v>43</v>
      </c>
      <c r="C112" s="23" t="s">
        <v>1731</v>
      </c>
      <c r="D112" s="23" t="s">
        <v>1982</v>
      </c>
      <c r="E112" s="26" t="str">
        <f t="shared" si="4"/>
        <v>Men U/21</v>
      </c>
      <c r="F112" s="24">
        <v>37448</v>
      </c>
      <c r="G112" s="31">
        <f t="shared" si="7"/>
        <v>44561</v>
      </c>
      <c r="H112" s="27">
        <f t="shared" si="5"/>
        <v>19</v>
      </c>
      <c r="I112" s="26" t="str">
        <f t="shared" si="6"/>
        <v>U/21</v>
      </c>
      <c r="J112" s="23" t="s">
        <v>1366</v>
      </c>
      <c r="K112" s="25">
        <v>2071100387</v>
      </c>
      <c r="L112" s="23" t="s">
        <v>1582</v>
      </c>
    </row>
    <row r="113" spans="1:12" s="36" customFormat="1" hidden="1" x14ac:dyDescent="0.2">
      <c r="A113" s="69" t="s">
        <v>646</v>
      </c>
      <c r="B113" s="36" t="s">
        <v>1449</v>
      </c>
      <c r="C113" s="36" t="s">
        <v>179</v>
      </c>
      <c r="D113" s="36" t="s">
        <v>180</v>
      </c>
      <c r="E113" s="38" t="str">
        <f t="shared" si="4"/>
        <v>Men Veteran</v>
      </c>
      <c r="F113" s="35">
        <v>26954</v>
      </c>
      <c r="G113" s="31">
        <f t="shared" si="7"/>
        <v>44561</v>
      </c>
      <c r="H113" s="27">
        <f t="shared" si="5"/>
        <v>48</v>
      </c>
      <c r="I113" s="26" t="str">
        <f t="shared" si="6"/>
        <v>Veteran</v>
      </c>
      <c r="J113" s="36" t="s">
        <v>1366</v>
      </c>
      <c r="K113" s="37"/>
    </row>
    <row r="114" spans="1:12" hidden="1" x14ac:dyDescent="0.2">
      <c r="A114" s="116" t="s">
        <v>647</v>
      </c>
      <c r="B114" s="23" t="s">
        <v>49</v>
      </c>
      <c r="C114" s="23" t="s">
        <v>1990</v>
      </c>
      <c r="D114" s="23" t="s">
        <v>2035</v>
      </c>
      <c r="E114" s="26" t="str">
        <f t="shared" si="4"/>
        <v>Men Senior</v>
      </c>
      <c r="F114" s="24">
        <v>30363</v>
      </c>
      <c r="G114" s="31">
        <f t="shared" si="7"/>
        <v>44561</v>
      </c>
      <c r="H114" s="27">
        <f t="shared" si="5"/>
        <v>38</v>
      </c>
      <c r="I114" s="26" t="str">
        <f t="shared" si="6"/>
        <v>Senior</v>
      </c>
      <c r="J114" s="23" t="s">
        <v>1366</v>
      </c>
      <c r="K114" s="25">
        <v>83021610676</v>
      </c>
      <c r="L114" s="23" t="s">
        <v>1582</v>
      </c>
    </row>
    <row r="115" spans="1:12" s="36" customFormat="1" hidden="1" x14ac:dyDescent="0.2">
      <c r="A115" s="69" t="s">
        <v>648</v>
      </c>
      <c r="B115" s="36" t="s">
        <v>1344</v>
      </c>
      <c r="C115" s="36" t="s">
        <v>149</v>
      </c>
      <c r="D115" s="36" t="s">
        <v>150</v>
      </c>
      <c r="E115" s="38" t="str">
        <f t="shared" si="4"/>
        <v>Men Senior</v>
      </c>
      <c r="F115" s="35">
        <v>32649</v>
      </c>
      <c r="G115" s="31">
        <f t="shared" si="7"/>
        <v>44561</v>
      </c>
      <c r="H115" s="27">
        <f t="shared" si="5"/>
        <v>32</v>
      </c>
      <c r="I115" s="26" t="str">
        <f t="shared" si="6"/>
        <v>Senior</v>
      </c>
      <c r="J115" s="36" t="s">
        <v>1366</v>
      </c>
      <c r="K115" s="37">
        <v>89052100799</v>
      </c>
      <c r="L115" s="36" t="s">
        <v>1582</v>
      </c>
    </row>
    <row r="116" spans="1:12" hidden="1" x14ac:dyDescent="0.2">
      <c r="A116" s="116" t="s">
        <v>649</v>
      </c>
      <c r="B116" s="23" t="s">
        <v>47</v>
      </c>
      <c r="C116" s="23" t="s">
        <v>104</v>
      </c>
      <c r="D116" s="23" t="s">
        <v>342</v>
      </c>
      <c r="E116" s="26" t="str">
        <f t="shared" si="4"/>
        <v>Men Veteran</v>
      </c>
      <c r="F116" s="24">
        <v>29199</v>
      </c>
      <c r="G116" s="31">
        <f t="shared" si="7"/>
        <v>44561</v>
      </c>
      <c r="H116" s="27">
        <f t="shared" si="5"/>
        <v>42</v>
      </c>
      <c r="I116" s="26" t="str">
        <f t="shared" si="6"/>
        <v>Veteran</v>
      </c>
      <c r="J116" s="23" t="s">
        <v>1366</v>
      </c>
      <c r="K116" s="25">
        <v>79121010722</v>
      </c>
      <c r="L116" s="23" t="s">
        <v>1582</v>
      </c>
    </row>
    <row r="117" spans="1:12" s="36" customFormat="1" hidden="1" x14ac:dyDescent="0.2">
      <c r="A117" s="69" t="s">
        <v>650</v>
      </c>
      <c r="B117" s="36" t="s">
        <v>1437</v>
      </c>
      <c r="C117" s="36" t="s">
        <v>90</v>
      </c>
      <c r="D117" s="36" t="s">
        <v>91</v>
      </c>
      <c r="E117" s="38" t="str">
        <f t="shared" si="4"/>
        <v>Men Veteran</v>
      </c>
      <c r="F117" s="35">
        <v>29114</v>
      </c>
      <c r="G117" s="75">
        <f t="shared" si="7"/>
        <v>44561</v>
      </c>
      <c r="H117" s="27">
        <f t="shared" si="5"/>
        <v>42</v>
      </c>
      <c r="I117" s="38" t="str">
        <f t="shared" si="6"/>
        <v>Veteran</v>
      </c>
      <c r="J117" s="36" t="s">
        <v>1366</v>
      </c>
      <c r="K117" s="37">
        <v>79091610522</v>
      </c>
      <c r="L117" s="36" t="s">
        <v>1582</v>
      </c>
    </row>
    <row r="118" spans="1:12" hidden="1" x14ac:dyDescent="0.2">
      <c r="A118" s="116" t="s">
        <v>651</v>
      </c>
      <c r="B118" s="23" t="s">
        <v>39</v>
      </c>
      <c r="C118" s="23" t="s">
        <v>971</v>
      </c>
      <c r="D118" s="23" t="s">
        <v>536</v>
      </c>
      <c r="E118" s="26" t="str">
        <f t="shared" si="4"/>
        <v>Ladies Grand Masters</v>
      </c>
      <c r="F118" s="24">
        <v>19974</v>
      </c>
      <c r="G118" s="31">
        <f t="shared" si="7"/>
        <v>44561</v>
      </c>
      <c r="H118" s="27">
        <f t="shared" si="5"/>
        <v>67</v>
      </c>
      <c r="I118" s="26" t="str">
        <f t="shared" si="6"/>
        <v>Grand Masters</v>
      </c>
      <c r="J118" s="23" t="s">
        <v>67</v>
      </c>
      <c r="K118" s="25">
        <v>5409070035181</v>
      </c>
      <c r="L118" s="23" t="s">
        <v>1601</v>
      </c>
    </row>
    <row r="119" spans="1:12" s="36" customFormat="1" hidden="1" x14ac:dyDescent="0.25">
      <c r="A119" s="69" t="s">
        <v>652</v>
      </c>
      <c r="B119" s="36" t="s">
        <v>1449</v>
      </c>
      <c r="C119" s="36" t="s">
        <v>128</v>
      </c>
      <c r="D119" s="42" t="s">
        <v>1003</v>
      </c>
      <c r="E119" s="38" t="str">
        <f t="shared" si="4"/>
        <v>Men Senior</v>
      </c>
      <c r="F119" s="35">
        <v>33783</v>
      </c>
      <c r="G119" s="31">
        <f t="shared" si="7"/>
        <v>44561</v>
      </c>
      <c r="H119" s="27">
        <f t="shared" si="5"/>
        <v>29</v>
      </c>
      <c r="I119" s="26" t="str">
        <f t="shared" si="6"/>
        <v>Senior</v>
      </c>
      <c r="J119" s="36" t="s">
        <v>1366</v>
      </c>
      <c r="K119" s="37">
        <v>92062800886</v>
      </c>
      <c r="L119" s="36" t="s">
        <v>1582</v>
      </c>
    </row>
    <row r="120" spans="1:12" hidden="1" x14ac:dyDescent="0.2">
      <c r="A120" s="69" t="s">
        <v>653</v>
      </c>
      <c r="B120" s="36" t="s">
        <v>1360</v>
      </c>
      <c r="C120" s="36" t="s">
        <v>1958</v>
      </c>
      <c r="D120" s="36" t="s">
        <v>1959</v>
      </c>
      <c r="E120" s="38" t="str">
        <f t="shared" si="4"/>
        <v>Men Senior</v>
      </c>
      <c r="F120" s="35">
        <v>34241</v>
      </c>
      <c r="G120" s="31">
        <f t="shared" si="7"/>
        <v>44561</v>
      </c>
      <c r="H120" s="27">
        <f t="shared" si="5"/>
        <v>28</v>
      </c>
      <c r="I120" s="26" t="str">
        <f t="shared" si="6"/>
        <v>Senior</v>
      </c>
      <c r="J120" s="36" t="s">
        <v>1366</v>
      </c>
      <c r="K120" s="37">
        <v>93092900103</v>
      </c>
      <c r="L120" s="36" t="s">
        <v>1582</v>
      </c>
    </row>
    <row r="121" spans="1:12" hidden="1" x14ac:dyDescent="0.2">
      <c r="A121" s="116" t="s">
        <v>654</v>
      </c>
      <c r="B121" s="23" t="s">
        <v>44</v>
      </c>
      <c r="C121" s="23" t="s">
        <v>186</v>
      </c>
      <c r="D121" s="23" t="s">
        <v>410</v>
      </c>
      <c r="E121" s="26" t="str">
        <f t="shared" si="4"/>
        <v>Men Veteran</v>
      </c>
      <c r="F121" s="24">
        <v>29331</v>
      </c>
      <c r="G121" s="31">
        <f t="shared" si="7"/>
        <v>44561</v>
      </c>
      <c r="H121" s="27">
        <f t="shared" si="5"/>
        <v>41</v>
      </c>
      <c r="I121" s="26" t="str">
        <f t="shared" si="6"/>
        <v>Veteran</v>
      </c>
      <c r="J121" s="23" t="s">
        <v>1366</v>
      </c>
      <c r="K121" s="25">
        <v>80042010845</v>
      </c>
      <c r="L121" s="23" t="s">
        <v>1582</v>
      </c>
    </row>
    <row r="122" spans="1:12" hidden="1" x14ac:dyDescent="0.2">
      <c r="A122" s="116" t="s">
        <v>655</v>
      </c>
      <c r="B122" s="23" t="s">
        <v>40</v>
      </c>
      <c r="C122" s="23" t="s">
        <v>433</v>
      </c>
      <c r="D122" s="23" t="s">
        <v>82</v>
      </c>
      <c r="E122" s="26" t="str">
        <f t="shared" si="4"/>
        <v>Men Senior</v>
      </c>
      <c r="F122" s="24">
        <v>31285</v>
      </c>
      <c r="G122" s="31">
        <f t="shared" si="7"/>
        <v>44561</v>
      </c>
      <c r="H122" s="27">
        <f t="shared" si="5"/>
        <v>36</v>
      </c>
      <c r="I122" s="26" t="str">
        <f t="shared" si="6"/>
        <v>Senior</v>
      </c>
      <c r="J122" s="23" t="s">
        <v>1366</v>
      </c>
      <c r="K122" s="25">
        <v>85082610120</v>
      </c>
      <c r="L122" s="23" t="s">
        <v>1582</v>
      </c>
    </row>
    <row r="123" spans="1:12" hidden="1" x14ac:dyDescent="0.2">
      <c r="A123" s="119" t="s">
        <v>656</v>
      </c>
      <c r="B123" s="23" t="s">
        <v>38</v>
      </c>
      <c r="C123" s="23" t="s">
        <v>220</v>
      </c>
      <c r="D123" s="23" t="s">
        <v>1606</v>
      </c>
      <c r="E123" s="26" t="str">
        <f t="shared" si="4"/>
        <v>Men Senior</v>
      </c>
      <c r="F123" s="24">
        <v>34076</v>
      </c>
      <c r="G123" s="31">
        <f t="shared" si="7"/>
        <v>44561</v>
      </c>
      <c r="H123" s="27">
        <f t="shared" si="5"/>
        <v>28</v>
      </c>
      <c r="I123" s="26" t="str">
        <f t="shared" si="6"/>
        <v>Senior</v>
      </c>
      <c r="J123" s="23" t="s">
        <v>1366</v>
      </c>
      <c r="K123" s="25">
        <v>9304175009080</v>
      </c>
      <c r="L123" s="23" t="s">
        <v>1585</v>
      </c>
    </row>
    <row r="124" spans="1:12" s="36" customFormat="1" hidden="1" x14ac:dyDescent="0.2">
      <c r="A124" s="69" t="s">
        <v>657</v>
      </c>
      <c r="B124" s="36" t="s">
        <v>1501</v>
      </c>
      <c r="C124" s="36" t="s">
        <v>373</v>
      </c>
      <c r="D124" s="36" t="s">
        <v>372</v>
      </c>
      <c r="E124" s="38" t="str">
        <f t="shared" si="4"/>
        <v>Men Senior</v>
      </c>
      <c r="F124" s="35">
        <v>32426</v>
      </c>
      <c r="G124" s="31">
        <f t="shared" si="7"/>
        <v>44561</v>
      </c>
      <c r="H124" s="27">
        <f t="shared" si="5"/>
        <v>33</v>
      </c>
      <c r="I124" s="26" t="str">
        <f t="shared" si="6"/>
        <v>Senior</v>
      </c>
      <c r="J124" s="36" t="s">
        <v>1366</v>
      </c>
      <c r="K124" s="37">
        <v>88101000291</v>
      </c>
    </row>
    <row r="125" spans="1:12" hidden="1" x14ac:dyDescent="0.2">
      <c r="A125" s="118" t="s">
        <v>658</v>
      </c>
      <c r="B125" s="23" t="s">
        <v>50</v>
      </c>
      <c r="C125" s="23" t="s">
        <v>502</v>
      </c>
      <c r="D125" s="23" t="s">
        <v>381</v>
      </c>
      <c r="E125" s="26" t="str">
        <f t="shared" si="4"/>
        <v>Ladies Veteran</v>
      </c>
      <c r="F125" s="24">
        <v>28387</v>
      </c>
      <c r="G125" s="31">
        <f t="shared" si="7"/>
        <v>44561</v>
      </c>
      <c r="H125" s="27">
        <f t="shared" si="5"/>
        <v>44</v>
      </c>
      <c r="I125" s="26" t="str">
        <f t="shared" si="6"/>
        <v>Veteran</v>
      </c>
      <c r="J125" s="23" t="s">
        <v>67</v>
      </c>
      <c r="K125" s="25">
        <v>77091900014</v>
      </c>
      <c r="L125" s="23" t="s">
        <v>1582</v>
      </c>
    </row>
    <row r="126" spans="1:12" hidden="1" x14ac:dyDescent="0.2">
      <c r="A126" s="116" t="s">
        <v>659</v>
      </c>
      <c r="B126" s="23" t="s">
        <v>38</v>
      </c>
      <c r="C126" s="23" t="s">
        <v>468</v>
      </c>
      <c r="D126" s="23" t="s">
        <v>217</v>
      </c>
      <c r="E126" s="26" t="str">
        <f t="shared" si="4"/>
        <v>Men Senior</v>
      </c>
      <c r="F126" s="24">
        <v>34401</v>
      </c>
      <c r="G126" s="31">
        <f t="shared" si="7"/>
        <v>44561</v>
      </c>
      <c r="H126" s="27">
        <f t="shared" si="5"/>
        <v>27</v>
      </c>
      <c r="I126" s="26" t="str">
        <f t="shared" si="6"/>
        <v>Senior</v>
      </c>
      <c r="J126" s="23" t="s">
        <v>1366</v>
      </c>
      <c r="K126" s="25">
        <v>94030800057</v>
      </c>
      <c r="L126" s="23" t="s">
        <v>1582</v>
      </c>
    </row>
    <row r="127" spans="1:12" hidden="1" x14ac:dyDescent="0.2">
      <c r="A127" s="116" t="s">
        <v>660</v>
      </c>
      <c r="B127" s="23" t="s">
        <v>39</v>
      </c>
      <c r="C127" s="23" t="s">
        <v>492</v>
      </c>
      <c r="D127" s="23" t="s">
        <v>78</v>
      </c>
      <c r="E127" s="26" t="str">
        <f t="shared" si="4"/>
        <v>Ladies Master</v>
      </c>
      <c r="F127" s="24">
        <v>24364</v>
      </c>
      <c r="G127" s="31">
        <f t="shared" si="7"/>
        <v>44561</v>
      </c>
      <c r="H127" s="27">
        <f t="shared" si="5"/>
        <v>55</v>
      </c>
      <c r="I127" s="26" t="str">
        <f t="shared" si="6"/>
        <v>Master</v>
      </c>
      <c r="J127" s="23" t="s">
        <v>67</v>
      </c>
      <c r="K127" s="25">
        <v>56072300383</v>
      </c>
      <c r="L127" s="23" t="s">
        <v>1582</v>
      </c>
    </row>
    <row r="128" spans="1:12" hidden="1" x14ac:dyDescent="0.2">
      <c r="A128" s="116" t="s">
        <v>661</v>
      </c>
      <c r="B128" s="23" t="s">
        <v>43</v>
      </c>
      <c r="C128" s="23" t="s">
        <v>1963</v>
      </c>
      <c r="D128" s="23" t="s">
        <v>1328</v>
      </c>
      <c r="E128" s="26" t="str">
        <f t="shared" si="4"/>
        <v>Men U/21</v>
      </c>
      <c r="F128" s="24">
        <v>38105</v>
      </c>
      <c r="G128" s="31">
        <f t="shared" si="7"/>
        <v>44561</v>
      </c>
      <c r="H128" s="27">
        <f t="shared" si="5"/>
        <v>17</v>
      </c>
      <c r="I128" s="26" t="str">
        <f t="shared" si="6"/>
        <v>U/21</v>
      </c>
      <c r="J128" s="23" t="s">
        <v>1366</v>
      </c>
      <c r="K128" s="25">
        <v>404285877084</v>
      </c>
      <c r="L128" s="23" t="s">
        <v>1582</v>
      </c>
    </row>
    <row r="129" spans="1:12" hidden="1" x14ac:dyDescent="0.2">
      <c r="A129" s="116" t="s">
        <v>662</v>
      </c>
      <c r="B129" s="23" t="s">
        <v>37</v>
      </c>
      <c r="C129" s="23" t="s">
        <v>368</v>
      </c>
      <c r="D129" s="23" t="s">
        <v>369</v>
      </c>
      <c r="E129" s="26" t="str">
        <f t="shared" si="4"/>
        <v>Men Grand Masters</v>
      </c>
      <c r="F129" s="24">
        <v>22270</v>
      </c>
      <c r="G129" s="31">
        <f t="shared" si="7"/>
        <v>44561</v>
      </c>
      <c r="H129" s="27">
        <f t="shared" si="5"/>
        <v>61</v>
      </c>
      <c r="I129" s="26" t="str">
        <f t="shared" si="6"/>
        <v>Grand Masters</v>
      </c>
      <c r="J129" s="23" t="s">
        <v>1366</v>
      </c>
      <c r="K129" s="25">
        <v>60122000617</v>
      </c>
      <c r="L129" s="23" t="s">
        <v>1582</v>
      </c>
    </row>
    <row r="130" spans="1:12" s="36" customFormat="1" hidden="1" x14ac:dyDescent="0.2">
      <c r="A130" s="69" t="s">
        <v>663</v>
      </c>
      <c r="B130" s="36" t="s">
        <v>1803</v>
      </c>
      <c r="C130" s="36" t="s">
        <v>425</v>
      </c>
      <c r="D130" s="36" t="s">
        <v>78</v>
      </c>
      <c r="E130" s="38" t="str">
        <f t="shared" si="4"/>
        <v>Men Veteran</v>
      </c>
      <c r="F130" s="35">
        <v>27240</v>
      </c>
      <c r="G130" s="31">
        <f t="shared" si="7"/>
        <v>44561</v>
      </c>
      <c r="H130" s="27">
        <f t="shared" si="5"/>
        <v>47</v>
      </c>
      <c r="I130" s="26" t="str">
        <f t="shared" si="6"/>
        <v>Veteran</v>
      </c>
      <c r="J130" s="36" t="s">
        <v>1366</v>
      </c>
      <c r="K130" s="37"/>
    </row>
    <row r="131" spans="1:12" hidden="1" x14ac:dyDescent="0.2">
      <c r="A131" s="116" t="s">
        <v>664</v>
      </c>
      <c r="B131" s="23" t="s">
        <v>44</v>
      </c>
      <c r="C131" s="23" t="s">
        <v>189</v>
      </c>
      <c r="D131" s="23" t="s">
        <v>190</v>
      </c>
      <c r="E131" s="26" t="str">
        <f t="shared" si="4"/>
        <v>Men Veteran</v>
      </c>
      <c r="F131" s="24">
        <v>28958</v>
      </c>
      <c r="G131" s="31">
        <f t="shared" si="7"/>
        <v>44561</v>
      </c>
      <c r="H131" s="27">
        <f t="shared" si="5"/>
        <v>42</v>
      </c>
      <c r="I131" s="26" t="str">
        <f t="shared" si="6"/>
        <v>Veteran</v>
      </c>
      <c r="J131" s="23" t="s">
        <v>1366</v>
      </c>
      <c r="K131" s="25">
        <v>79041310290</v>
      </c>
      <c r="L131" s="23" t="s">
        <v>1582</v>
      </c>
    </row>
    <row r="132" spans="1:12" s="36" customFormat="1" hidden="1" x14ac:dyDescent="0.2">
      <c r="A132" s="69" t="s">
        <v>665</v>
      </c>
      <c r="B132" s="36" t="s">
        <v>1360</v>
      </c>
      <c r="C132" s="36" t="s">
        <v>164</v>
      </c>
      <c r="D132" s="36" t="s">
        <v>309</v>
      </c>
      <c r="E132" s="38" t="str">
        <f t="shared" si="4"/>
        <v>Men Grand Masters</v>
      </c>
      <c r="F132" s="35">
        <v>20671</v>
      </c>
      <c r="G132" s="31">
        <f t="shared" si="7"/>
        <v>44561</v>
      </c>
      <c r="H132" s="27">
        <f t="shared" si="5"/>
        <v>65</v>
      </c>
      <c r="I132" s="26" t="str">
        <f t="shared" si="6"/>
        <v>Grand Masters</v>
      </c>
      <c r="J132" s="36" t="s">
        <v>1366</v>
      </c>
      <c r="K132" s="37">
        <v>56080400863</v>
      </c>
      <c r="L132" s="36" t="s">
        <v>1582</v>
      </c>
    </row>
    <row r="133" spans="1:12" hidden="1" x14ac:dyDescent="0.2">
      <c r="A133" s="118" t="s">
        <v>666</v>
      </c>
      <c r="B133" s="23" t="s">
        <v>2079</v>
      </c>
      <c r="C133" s="23" t="s">
        <v>95</v>
      </c>
      <c r="D133" s="23" t="s">
        <v>408</v>
      </c>
      <c r="E133" s="26" t="str">
        <f t="shared" ref="E133:E196" si="8">CONCATENATE(J133," ",I133)</f>
        <v>Men Senior</v>
      </c>
      <c r="F133" s="24">
        <v>32323</v>
      </c>
      <c r="G133" s="31">
        <f t="shared" si="7"/>
        <v>44561</v>
      </c>
      <c r="H133" s="27">
        <f t="shared" ref="H133:H196" si="9">INT(YEARFRAC(F133,G133))</f>
        <v>33</v>
      </c>
      <c r="I133" s="26" t="str">
        <f t="shared" ref="I133:I196" si="10">IF(H133="","Senior",IF(H133&gt;59.999,"Grand Masters",IF(H133&gt;49.999,"Master",IF(H133&gt;39.999,"Veteran",IF(H133&gt;21.999,"Senior",IF(H133&gt;16.999,"U/21","U/16"))))))</f>
        <v>Senior</v>
      </c>
      <c r="J133" s="23" t="s">
        <v>1366</v>
      </c>
      <c r="K133" s="25">
        <v>88062900495</v>
      </c>
      <c r="L133" s="23" t="s">
        <v>1582</v>
      </c>
    </row>
    <row r="134" spans="1:12" s="36" customFormat="1" hidden="1" x14ac:dyDescent="0.2">
      <c r="A134" s="69" t="s">
        <v>667</v>
      </c>
      <c r="B134" s="36" t="s">
        <v>1459</v>
      </c>
      <c r="C134" s="36" t="s">
        <v>469</v>
      </c>
      <c r="D134" s="36" t="s">
        <v>256</v>
      </c>
      <c r="E134" s="38" t="str">
        <f t="shared" si="8"/>
        <v>Men Senior</v>
      </c>
      <c r="F134" s="35">
        <v>35961</v>
      </c>
      <c r="G134" s="31">
        <f t="shared" ref="G134:G197" si="11">$G$5</f>
        <v>44561</v>
      </c>
      <c r="H134" s="27">
        <f t="shared" si="9"/>
        <v>23</v>
      </c>
      <c r="I134" s="26" t="str">
        <f t="shared" si="10"/>
        <v>Senior</v>
      </c>
      <c r="J134" s="36" t="s">
        <v>1366</v>
      </c>
      <c r="K134" s="37">
        <v>98061500027</v>
      </c>
      <c r="L134" s="36" t="s">
        <v>1582</v>
      </c>
    </row>
    <row r="135" spans="1:12" hidden="1" x14ac:dyDescent="0.2">
      <c r="A135" s="118" t="s">
        <v>668</v>
      </c>
      <c r="B135" s="23" t="s">
        <v>2079</v>
      </c>
      <c r="C135" s="23" t="s">
        <v>199</v>
      </c>
      <c r="D135" s="23" t="s">
        <v>384</v>
      </c>
      <c r="E135" s="26" t="str">
        <f t="shared" si="8"/>
        <v>Men Master</v>
      </c>
      <c r="F135" s="24">
        <v>25560</v>
      </c>
      <c r="G135" s="31">
        <f t="shared" si="11"/>
        <v>44561</v>
      </c>
      <c r="H135" s="27">
        <f t="shared" si="9"/>
        <v>52</v>
      </c>
      <c r="I135" s="26" t="str">
        <f t="shared" si="10"/>
        <v>Master</v>
      </c>
      <c r="J135" s="23" t="s">
        <v>1366</v>
      </c>
      <c r="K135" s="25">
        <v>69122235136082</v>
      </c>
      <c r="L135" s="23" t="s">
        <v>1801</v>
      </c>
    </row>
    <row r="136" spans="1:12" hidden="1" x14ac:dyDescent="0.2">
      <c r="A136" s="116" t="s">
        <v>669</v>
      </c>
      <c r="B136" s="23" t="s">
        <v>43</v>
      </c>
      <c r="C136" s="23" t="s">
        <v>164</v>
      </c>
      <c r="D136" s="23" t="s">
        <v>416</v>
      </c>
      <c r="E136" s="26" t="str">
        <f t="shared" si="8"/>
        <v>Men Veteran</v>
      </c>
      <c r="F136" s="24">
        <v>28213</v>
      </c>
      <c r="G136" s="31">
        <f t="shared" si="11"/>
        <v>44561</v>
      </c>
      <c r="H136" s="27">
        <f t="shared" si="9"/>
        <v>44</v>
      </c>
      <c r="I136" s="26" t="str">
        <f t="shared" si="10"/>
        <v>Veteran</v>
      </c>
      <c r="J136" s="23" t="s">
        <v>1366</v>
      </c>
      <c r="K136" s="25">
        <v>77032900259</v>
      </c>
      <c r="L136" s="23" t="s">
        <v>1582</v>
      </c>
    </row>
    <row r="137" spans="1:12" s="36" customFormat="1" hidden="1" x14ac:dyDescent="0.2">
      <c r="A137" s="69" t="s">
        <v>670</v>
      </c>
      <c r="B137" s="36" t="s">
        <v>1343</v>
      </c>
      <c r="C137" s="36" t="s">
        <v>493</v>
      </c>
      <c r="D137" s="36" t="s">
        <v>166</v>
      </c>
      <c r="E137" s="38" t="str">
        <f t="shared" si="8"/>
        <v>Ladies Grand Masters</v>
      </c>
      <c r="F137" s="35">
        <v>21772</v>
      </c>
      <c r="G137" s="31">
        <f t="shared" si="11"/>
        <v>44561</v>
      </c>
      <c r="H137" s="27">
        <f t="shared" si="9"/>
        <v>62</v>
      </c>
      <c r="I137" s="26" t="str">
        <f t="shared" si="10"/>
        <v>Grand Masters</v>
      </c>
      <c r="J137" s="36" t="s">
        <v>67</v>
      </c>
      <c r="K137" s="37"/>
    </row>
    <row r="138" spans="1:12" hidden="1" x14ac:dyDescent="0.2">
      <c r="A138" s="118" t="s">
        <v>671</v>
      </c>
      <c r="B138" s="23" t="s">
        <v>50</v>
      </c>
      <c r="C138" s="23" t="s">
        <v>84</v>
      </c>
      <c r="D138" s="23" t="s">
        <v>452</v>
      </c>
      <c r="E138" s="26" t="str">
        <f t="shared" si="8"/>
        <v>Men Grand Masters</v>
      </c>
      <c r="F138" s="24">
        <v>20998</v>
      </c>
      <c r="G138" s="31">
        <f t="shared" si="11"/>
        <v>44561</v>
      </c>
      <c r="H138" s="27">
        <f t="shared" si="9"/>
        <v>64</v>
      </c>
      <c r="I138" s="26" t="str">
        <f t="shared" si="10"/>
        <v>Grand Masters</v>
      </c>
      <c r="J138" s="23" t="s">
        <v>1366</v>
      </c>
      <c r="K138" s="25">
        <v>570627500</v>
      </c>
      <c r="L138" s="23" t="s">
        <v>1582</v>
      </c>
    </row>
    <row r="139" spans="1:12" s="36" customFormat="1" hidden="1" x14ac:dyDescent="0.2">
      <c r="A139" s="69" t="s">
        <v>672</v>
      </c>
      <c r="B139" s="36" t="s">
        <v>1437</v>
      </c>
      <c r="C139" s="36" t="s">
        <v>103</v>
      </c>
      <c r="D139" s="36" t="s">
        <v>448</v>
      </c>
      <c r="E139" s="38" t="str">
        <f t="shared" si="8"/>
        <v>Men Veteran</v>
      </c>
      <c r="F139" s="35">
        <v>26857</v>
      </c>
      <c r="G139" s="31">
        <f t="shared" si="11"/>
        <v>44561</v>
      </c>
      <c r="H139" s="27">
        <f t="shared" si="9"/>
        <v>48</v>
      </c>
      <c r="I139" s="26" t="str">
        <f t="shared" si="10"/>
        <v>Veteran</v>
      </c>
      <c r="J139" s="36" t="s">
        <v>1366</v>
      </c>
      <c r="K139" s="37">
        <v>73071210272</v>
      </c>
      <c r="L139" s="36" t="s">
        <v>1582</v>
      </c>
    </row>
    <row r="140" spans="1:12" hidden="1" x14ac:dyDescent="0.2">
      <c r="A140" s="116" t="s">
        <v>673</v>
      </c>
      <c r="B140" s="23" t="s">
        <v>43</v>
      </c>
      <c r="C140" s="23" t="s">
        <v>2017</v>
      </c>
      <c r="D140" s="23" t="s">
        <v>1964</v>
      </c>
      <c r="E140" s="26" t="str">
        <f t="shared" si="8"/>
        <v>Men U/16</v>
      </c>
      <c r="F140" s="24">
        <v>38875</v>
      </c>
      <c r="G140" s="31">
        <f t="shared" si="11"/>
        <v>44561</v>
      </c>
      <c r="H140" s="27">
        <f t="shared" si="9"/>
        <v>15</v>
      </c>
      <c r="I140" s="26" t="str">
        <f t="shared" si="10"/>
        <v>U/16</v>
      </c>
      <c r="J140" s="23" t="s">
        <v>1366</v>
      </c>
      <c r="K140" s="25" t="s">
        <v>2016</v>
      </c>
      <c r="L140" s="23" t="s">
        <v>1582</v>
      </c>
    </row>
    <row r="141" spans="1:12" hidden="1" x14ac:dyDescent="0.2">
      <c r="A141" s="118" t="s">
        <v>674</v>
      </c>
      <c r="B141" s="23" t="s">
        <v>50</v>
      </c>
      <c r="C141" s="23" t="s">
        <v>113</v>
      </c>
      <c r="D141" s="23" t="s">
        <v>451</v>
      </c>
      <c r="E141" s="26" t="str">
        <f t="shared" si="8"/>
        <v>Ladies Grand Masters</v>
      </c>
      <c r="F141" s="24">
        <v>20702</v>
      </c>
      <c r="G141" s="31">
        <f t="shared" si="11"/>
        <v>44561</v>
      </c>
      <c r="H141" s="27">
        <f t="shared" si="9"/>
        <v>65</v>
      </c>
      <c r="I141" s="26" t="str">
        <f t="shared" si="10"/>
        <v>Grand Masters</v>
      </c>
      <c r="J141" s="23" t="s">
        <v>67</v>
      </c>
      <c r="K141" s="25">
        <v>56090400343</v>
      </c>
      <c r="L141" s="23" t="s">
        <v>1582</v>
      </c>
    </row>
    <row r="142" spans="1:12" s="36" customFormat="1" hidden="1" x14ac:dyDescent="0.2">
      <c r="A142" s="69" t="s">
        <v>675</v>
      </c>
      <c r="B142" s="36" t="s">
        <v>1452</v>
      </c>
      <c r="C142" s="36" t="s">
        <v>199</v>
      </c>
      <c r="D142" s="36" t="s">
        <v>82</v>
      </c>
      <c r="E142" s="38" t="str">
        <f t="shared" si="8"/>
        <v>Men Senior</v>
      </c>
      <c r="F142" s="35">
        <v>30197</v>
      </c>
      <c r="G142" s="31">
        <f t="shared" si="11"/>
        <v>44561</v>
      </c>
      <c r="H142" s="27">
        <f t="shared" si="9"/>
        <v>39</v>
      </c>
      <c r="I142" s="26" t="str">
        <f t="shared" si="10"/>
        <v>Senior</v>
      </c>
      <c r="J142" s="36" t="s">
        <v>1366</v>
      </c>
      <c r="K142" s="37">
        <v>82090310030</v>
      </c>
      <c r="L142" s="36" t="s">
        <v>1582</v>
      </c>
    </row>
    <row r="143" spans="1:12" s="42" customFormat="1" hidden="1" x14ac:dyDescent="0.25">
      <c r="A143" s="69" t="s">
        <v>676</v>
      </c>
      <c r="B143" s="36" t="s">
        <v>1452</v>
      </c>
      <c r="C143" s="36" t="s">
        <v>107</v>
      </c>
      <c r="D143" s="36" t="s">
        <v>424</v>
      </c>
      <c r="E143" s="38" t="str">
        <f t="shared" si="8"/>
        <v>Men Master</v>
      </c>
      <c r="F143" s="35">
        <v>24377</v>
      </c>
      <c r="G143" s="31">
        <f t="shared" si="11"/>
        <v>44561</v>
      </c>
      <c r="H143" s="27">
        <f t="shared" si="9"/>
        <v>55</v>
      </c>
      <c r="I143" s="26" t="str">
        <f t="shared" si="10"/>
        <v>Master</v>
      </c>
      <c r="J143" s="36" t="s">
        <v>1366</v>
      </c>
      <c r="K143" s="37">
        <v>70111800153</v>
      </c>
      <c r="L143" s="36" t="s">
        <v>1582</v>
      </c>
    </row>
    <row r="144" spans="1:12" hidden="1" x14ac:dyDescent="0.2">
      <c r="A144" s="118" t="s">
        <v>677</v>
      </c>
      <c r="B144" s="23" t="s">
        <v>2079</v>
      </c>
      <c r="C144" s="23" t="s">
        <v>257</v>
      </c>
      <c r="D144" s="23" t="s">
        <v>378</v>
      </c>
      <c r="E144" s="26" t="str">
        <f t="shared" si="8"/>
        <v>Men Veteran</v>
      </c>
      <c r="F144" s="24">
        <v>28164</v>
      </c>
      <c r="G144" s="31">
        <f t="shared" si="11"/>
        <v>44561</v>
      </c>
      <c r="H144" s="27">
        <f t="shared" si="9"/>
        <v>44</v>
      </c>
      <c r="I144" s="26" t="str">
        <f t="shared" si="10"/>
        <v>Veteran</v>
      </c>
      <c r="J144" s="23" t="s">
        <v>1366</v>
      </c>
      <c r="K144" s="25">
        <v>77020810403</v>
      </c>
      <c r="L144" s="23" t="s">
        <v>1582</v>
      </c>
    </row>
    <row r="145" spans="1:12" s="36" customFormat="1" hidden="1" x14ac:dyDescent="0.2">
      <c r="A145" s="69" t="s">
        <v>678</v>
      </c>
      <c r="B145" s="36" t="s">
        <v>1452</v>
      </c>
      <c r="C145" s="36" t="s">
        <v>210</v>
      </c>
      <c r="D145" s="36" t="s">
        <v>151</v>
      </c>
      <c r="E145" s="38" t="str">
        <f t="shared" si="8"/>
        <v>Men Veteran</v>
      </c>
      <c r="F145" s="35">
        <v>27585</v>
      </c>
      <c r="G145" s="31">
        <f t="shared" si="11"/>
        <v>44561</v>
      </c>
      <c r="H145" s="27">
        <f t="shared" si="9"/>
        <v>46</v>
      </c>
      <c r="I145" s="26" t="str">
        <f t="shared" si="10"/>
        <v>Veteran</v>
      </c>
      <c r="J145" s="36" t="s">
        <v>1366</v>
      </c>
      <c r="K145" s="37">
        <v>75071010240</v>
      </c>
      <c r="L145" s="36" t="s">
        <v>1582</v>
      </c>
    </row>
    <row r="146" spans="1:12" hidden="1" x14ac:dyDescent="0.2">
      <c r="A146" s="116" t="s">
        <v>679</v>
      </c>
      <c r="B146" s="23" t="s">
        <v>40</v>
      </c>
      <c r="C146" s="23" t="s">
        <v>187</v>
      </c>
      <c r="D146" s="23" t="s">
        <v>204</v>
      </c>
      <c r="E146" s="26" t="str">
        <f t="shared" si="8"/>
        <v>Men Master</v>
      </c>
      <c r="F146" s="24">
        <v>22774</v>
      </c>
      <c r="G146" s="31">
        <f t="shared" si="11"/>
        <v>44561</v>
      </c>
      <c r="H146" s="27">
        <f t="shared" si="9"/>
        <v>59</v>
      </c>
      <c r="I146" s="26" t="str">
        <f t="shared" si="10"/>
        <v>Master</v>
      </c>
      <c r="J146" s="23" t="s">
        <v>1366</v>
      </c>
      <c r="K146" s="25">
        <v>6205085090107</v>
      </c>
      <c r="L146" s="23" t="s">
        <v>1584</v>
      </c>
    </row>
    <row r="147" spans="1:12" hidden="1" x14ac:dyDescent="0.2">
      <c r="A147" s="116" t="s">
        <v>680</v>
      </c>
      <c r="B147" s="23" t="s">
        <v>41</v>
      </c>
      <c r="C147" s="23" t="s">
        <v>198</v>
      </c>
      <c r="D147" s="23" t="s">
        <v>167</v>
      </c>
      <c r="E147" s="26" t="str">
        <f t="shared" si="8"/>
        <v>Men Senior</v>
      </c>
      <c r="F147" s="24">
        <v>30617</v>
      </c>
      <c r="G147" s="31">
        <f t="shared" si="11"/>
        <v>44561</v>
      </c>
      <c r="H147" s="27">
        <f t="shared" si="9"/>
        <v>38</v>
      </c>
      <c r="I147" s="26" t="str">
        <f t="shared" si="10"/>
        <v>Senior</v>
      </c>
      <c r="J147" s="23" t="s">
        <v>1366</v>
      </c>
      <c r="K147" s="25">
        <v>83102810462</v>
      </c>
      <c r="L147" s="23" t="s">
        <v>1582</v>
      </c>
    </row>
    <row r="148" spans="1:12" hidden="1" x14ac:dyDescent="0.2">
      <c r="A148" s="116" t="s">
        <v>681</v>
      </c>
      <c r="B148" s="23" t="s">
        <v>42</v>
      </c>
      <c r="C148" s="23" t="s">
        <v>444</v>
      </c>
      <c r="D148" s="23" t="s">
        <v>82</v>
      </c>
      <c r="E148" s="26" t="str">
        <f t="shared" si="8"/>
        <v>Ladies Grand Masters</v>
      </c>
      <c r="F148" s="24">
        <v>21323</v>
      </c>
      <c r="G148" s="31">
        <f t="shared" si="11"/>
        <v>44561</v>
      </c>
      <c r="H148" s="27">
        <f t="shared" si="9"/>
        <v>63</v>
      </c>
      <c r="I148" s="26" t="str">
        <f t="shared" si="10"/>
        <v>Grand Masters</v>
      </c>
      <c r="J148" s="23" t="s">
        <v>67</v>
      </c>
      <c r="K148" s="25">
        <v>5805180064005</v>
      </c>
      <c r="L148" s="23" t="s">
        <v>1585</v>
      </c>
    </row>
    <row r="149" spans="1:12" hidden="1" x14ac:dyDescent="0.2">
      <c r="A149" s="116" t="s">
        <v>682</v>
      </c>
      <c r="B149" s="23" t="s">
        <v>42</v>
      </c>
      <c r="C149" s="23" t="s">
        <v>84</v>
      </c>
      <c r="D149" s="23" t="s">
        <v>85</v>
      </c>
      <c r="E149" s="26" t="str">
        <f t="shared" si="8"/>
        <v>Men Veteran</v>
      </c>
      <c r="F149" s="24">
        <v>28605</v>
      </c>
      <c r="G149" s="31">
        <f t="shared" si="11"/>
        <v>44561</v>
      </c>
      <c r="H149" s="27">
        <f t="shared" si="9"/>
        <v>43</v>
      </c>
      <c r="I149" s="26" t="str">
        <f t="shared" si="10"/>
        <v>Veteran</v>
      </c>
      <c r="J149" s="23" t="s">
        <v>1366</v>
      </c>
      <c r="K149" s="25">
        <v>78042510381</v>
      </c>
      <c r="L149" s="23" t="s">
        <v>1582</v>
      </c>
    </row>
    <row r="150" spans="1:12" hidden="1" x14ac:dyDescent="0.2">
      <c r="A150" s="116" t="s">
        <v>683</v>
      </c>
      <c r="B150" s="23" t="s">
        <v>40</v>
      </c>
      <c r="C150" s="23" t="s">
        <v>104</v>
      </c>
      <c r="D150" s="23" t="s">
        <v>200</v>
      </c>
      <c r="E150" s="26" t="str">
        <f t="shared" si="8"/>
        <v>Men Grand Masters</v>
      </c>
      <c r="F150" s="24">
        <v>20390</v>
      </c>
      <c r="G150" s="31">
        <f t="shared" si="11"/>
        <v>44561</v>
      </c>
      <c r="H150" s="27">
        <f t="shared" si="9"/>
        <v>66</v>
      </c>
      <c r="I150" s="26" t="str">
        <f t="shared" si="10"/>
        <v>Grand Masters</v>
      </c>
      <c r="J150" s="23" t="s">
        <v>1366</v>
      </c>
      <c r="K150" s="25">
        <v>55103010027</v>
      </c>
      <c r="L150" s="23" t="s">
        <v>1582</v>
      </c>
    </row>
    <row r="151" spans="1:12" hidden="1" x14ac:dyDescent="0.2">
      <c r="A151" s="118" t="s">
        <v>684</v>
      </c>
      <c r="B151" s="23" t="s">
        <v>2079</v>
      </c>
      <c r="C151" s="23" t="s">
        <v>1986</v>
      </c>
      <c r="D151" s="23" t="s">
        <v>1987</v>
      </c>
      <c r="E151" s="26" t="str">
        <f t="shared" si="8"/>
        <v>Men Veteran</v>
      </c>
      <c r="F151" s="24">
        <v>26639</v>
      </c>
      <c r="G151" s="31">
        <f t="shared" si="11"/>
        <v>44561</v>
      </c>
      <c r="H151" s="27">
        <f t="shared" si="9"/>
        <v>49</v>
      </c>
      <c r="I151" s="26" t="str">
        <f t="shared" si="10"/>
        <v>Veteran</v>
      </c>
      <c r="J151" s="23" t="s">
        <v>1366</v>
      </c>
      <c r="K151" s="25">
        <v>72120610320</v>
      </c>
      <c r="L151" s="23" t="s">
        <v>1582</v>
      </c>
    </row>
    <row r="152" spans="1:12" hidden="1" x14ac:dyDescent="0.2">
      <c r="A152" s="116" t="s">
        <v>685</v>
      </c>
      <c r="B152" s="23" t="s">
        <v>43</v>
      </c>
      <c r="C152" s="23" t="s">
        <v>402</v>
      </c>
      <c r="D152" s="23" t="s">
        <v>437</v>
      </c>
      <c r="E152" s="26" t="str">
        <f t="shared" si="8"/>
        <v>Men Veteran</v>
      </c>
      <c r="F152" s="24">
        <v>27224</v>
      </c>
      <c r="G152" s="31">
        <f t="shared" si="11"/>
        <v>44561</v>
      </c>
      <c r="H152" s="27">
        <f t="shared" si="9"/>
        <v>47</v>
      </c>
      <c r="I152" s="26" t="str">
        <f t="shared" si="10"/>
        <v>Veteran</v>
      </c>
      <c r="J152" s="23" t="s">
        <v>1366</v>
      </c>
      <c r="K152" s="25">
        <v>74071410310</v>
      </c>
      <c r="L152" s="23" t="s">
        <v>1582</v>
      </c>
    </row>
    <row r="153" spans="1:12" hidden="1" x14ac:dyDescent="0.2">
      <c r="A153" s="116" t="s">
        <v>686</v>
      </c>
      <c r="B153" s="23" t="s">
        <v>40</v>
      </c>
      <c r="C153" s="23" t="s">
        <v>205</v>
      </c>
      <c r="D153" s="23" t="s">
        <v>206</v>
      </c>
      <c r="E153" s="26" t="str">
        <f t="shared" si="8"/>
        <v>Men Veteran</v>
      </c>
      <c r="F153" s="24">
        <v>28357</v>
      </c>
      <c r="G153" s="31">
        <f t="shared" si="11"/>
        <v>44561</v>
      </c>
      <c r="H153" s="27">
        <f t="shared" si="9"/>
        <v>44</v>
      </c>
      <c r="I153" s="26" t="str">
        <f t="shared" si="10"/>
        <v>Veteran</v>
      </c>
      <c r="J153" s="23" t="s">
        <v>1366</v>
      </c>
      <c r="K153" s="25">
        <v>77082010354</v>
      </c>
      <c r="L153" s="23" t="s">
        <v>1582</v>
      </c>
    </row>
    <row r="154" spans="1:12" ht="13.5" hidden="1" customHeight="1" x14ac:dyDescent="0.2">
      <c r="A154" s="116" t="s">
        <v>687</v>
      </c>
      <c r="B154" s="23" t="s">
        <v>39</v>
      </c>
      <c r="C154" s="23" t="s">
        <v>490</v>
      </c>
      <c r="D154" s="23" t="s">
        <v>70</v>
      </c>
      <c r="E154" s="26" t="str">
        <f t="shared" si="8"/>
        <v>Ladies Veteran</v>
      </c>
      <c r="F154" s="24">
        <v>27616</v>
      </c>
      <c r="G154" s="31">
        <f t="shared" si="11"/>
        <v>44561</v>
      </c>
      <c r="H154" s="27">
        <f t="shared" si="9"/>
        <v>46</v>
      </c>
      <c r="I154" s="26" t="str">
        <f t="shared" si="10"/>
        <v>Veteran</v>
      </c>
      <c r="J154" s="23" t="s">
        <v>67</v>
      </c>
      <c r="K154" s="25">
        <v>8301131073</v>
      </c>
      <c r="L154" s="23" t="s">
        <v>1582</v>
      </c>
    </row>
    <row r="155" spans="1:12" hidden="1" x14ac:dyDescent="0.2">
      <c r="A155" s="118" t="s">
        <v>688</v>
      </c>
      <c r="B155" s="23" t="s">
        <v>2079</v>
      </c>
      <c r="C155" s="23" t="s">
        <v>373</v>
      </c>
      <c r="D155" s="23" t="s">
        <v>370</v>
      </c>
      <c r="E155" s="26" t="str">
        <f t="shared" si="8"/>
        <v>Ladies Senior</v>
      </c>
      <c r="F155" s="24">
        <v>35445</v>
      </c>
      <c r="G155" s="31">
        <f t="shared" si="11"/>
        <v>44561</v>
      </c>
      <c r="H155" s="27">
        <f t="shared" si="9"/>
        <v>24</v>
      </c>
      <c r="I155" s="26" t="str">
        <f t="shared" si="10"/>
        <v>Senior</v>
      </c>
      <c r="J155" s="23" t="s">
        <v>67</v>
      </c>
      <c r="K155" s="25">
        <v>97011500057</v>
      </c>
      <c r="L155" s="23" t="s">
        <v>1582</v>
      </c>
    </row>
    <row r="156" spans="1:12" hidden="1" x14ac:dyDescent="0.2">
      <c r="A156" s="118" t="s">
        <v>689</v>
      </c>
      <c r="B156" s="23" t="s">
        <v>2078</v>
      </c>
      <c r="C156" s="23" t="s">
        <v>375</v>
      </c>
      <c r="D156" s="23" t="s">
        <v>372</v>
      </c>
      <c r="E156" s="26" t="str">
        <f t="shared" si="8"/>
        <v>Men Master</v>
      </c>
      <c r="F156" s="24">
        <v>23171</v>
      </c>
      <c r="G156" s="31">
        <f t="shared" si="11"/>
        <v>44561</v>
      </c>
      <c r="H156" s="27">
        <f t="shared" si="9"/>
        <v>58</v>
      </c>
      <c r="I156" s="26" t="str">
        <f t="shared" si="10"/>
        <v>Master</v>
      </c>
      <c r="J156" s="23" t="s">
        <v>1366</v>
      </c>
      <c r="K156" s="25">
        <v>63060900183</v>
      </c>
      <c r="L156" s="23" t="s">
        <v>1582</v>
      </c>
    </row>
    <row r="157" spans="1:12" hidden="1" x14ac:dyDescent="0.2">
      <c r="A157" s="118" t="s">
        <v>690</v>
      </c>
      <c r="B157" s="23" t="s">
        <v>2079</v>
      </c>
      <c r="C157" s="23" t="s">
        <v>92</v>
      </c>
      <c r="D157" s="23" t="s">
        <v>406</v>
      </c>
      <c r="E157" s="26" t="str">
        <f t="shared" si="8"/>
        <v>Men Senior</v>
      </c>
      <c r="F157" s="24">
        <v>33995</v>
      </c>
      <c r="G157" s="31">
        <f t="shared" si="11"/>
        <v>44561</v>
      </c>
      <c r="H157" s="27">
        <f t="shared" si="9"/>
        <v>28</v>
      </c>
      <c r="I157" s="26" t="str">
        <f t="shared" si="10"/>
        <v>Senior</v>
      </c>
      <c r="J157" s="23" t="s">
        <v>1366</v>
      </c>
      <c r="K157" s="25">
        <v>9301260035</v>
      </c>
      <c r="L157" s="23" t="s">
        <v>1582</v>
      </c>
    </row>
    <row r="158" spans="1:12" s="36" customFormat="1" hidden="1" x14ac:dyDescent="0.2">
      <c r="A158" s="69" t="s">
        <v>691</v>
      </c>
      <c r="B158" s="36" t="s">
        <v>1343</v>
      </c>
      <c r="C158" s="36" t="s">
        <v>488</v>
      </c>
      <c r="D158" s="36" t="s">
        <v>148</v>
      </c>
      <c r="E158" s="38" t="str">
        <f t="shared" si="8"/>
        <v>Ladies Master</v>
      </c>
      <c r="F158" s="35">
        <v>24211</v>
      </c>
      <c r="G158" s="31">
        <f t="shared" si="11"/>
        <v>44561</v>
      </c>
      <c r="H158" s="27">
        <f t="shared" si="9"/>
        <v>55</v>
      </c>
      <c r="I158" s="26" t="str">
        <f t="shared" si="10"/>
        <v>Master</v>
      </c>
      <c r="J158" s="36" t="s">
        <v>67</v>
      </c>
      <c r="K158" s="37">
        <v>66041400882</v>
      </c>
      <c r="L158" s="36" t="s">
        <v>1582</v>
      </c>
    </row>
    <row r="159" spans="1:12" s="36" customFormat="1" hidden="1" x14ac:dyDescent="0.2">
      <c r="A159" s="69" t="s">
        <v>692</v>
      </c>
      <c r="B159" s="36" t="s">
        <v>1459</v>
      </c>
      <c r="C159" s="36" t="s">
        <v>470</v>
      </c>
      <c r="D159" s="36" t="s">
        <v>254</v>
      </c>
      <c r="E159" s="38" t="str">
        <f t="shared" si="8"/>
        <v>Men Senior</v>
      </c>
      <c r="F159" s="35">
        <v>36060</v>
      </c>
      <c r="G159" s="31">
        <f t="shared" si="11"/>
        <v>44561</v>
      </c>
      <c r="H159" s="27">
        <f t="shared" si="9"/>
        <v>23</v>
      </c>
      <c r="I159" s="26" t="str">
        <f t="shared" si="10"/>
        <v>Senior</v>
      </c>
      <c r="J159" s="36" t="s">
        <v>1366</v>
      </c>
      <c r="K159" s="37"/>
    </row>
    <row r="160" spans="1:12" hidden="1" x14ac:dyDescent="0.2">
      <c r="A160" s="116" t="s">
        <v>693</v>
      </c>
      <c r="B160" s="23" t="s">
        <v>44</v>
      </c>
      <c r="C160" s="23" t="s">
        <v>485</v>
      </c>
      <c r="D160" s="23" t="s">
        <v>331</v>
      </c>
      <c r="E160" s="26" t="str">
        <f t="shared" si="8"/>
        <v>Men U/21</v>
      </c>
      <c r="F160" s="24">
        <v>36537</v>
      </c>
      <c r="G160" s="31">
        <f t="shared" si="11"/>
        <v>44561</v>
      </c>
      <c r="H160" s="27">
        <f t="shared" si="9"/>
        <v>21</v>
      </c>
      <c r="I160" s="26" t="str">
        <f t="shared" si="10"/>
        <v>U/21</v>
      </c>
      <c r="J160" s="23" t="s">
        <v>1366</v>
      </c>
      <c r="K160" s="25" t="s">
        <v>1592</v>
      </c>
      <c r="L160" s="23" t="s">
        <v>1582</v>
      </c>
    </row>
    <row r="161" spans="1:12" hidden="1" x14ac:dyDescent="0.2">
      <c r="A161" s="116" t="s">
        <v>694</v>
      </c>
      <c r="B161" s="23" t="s">
        <v>47</v>
      </c>
      <c r="C161" s="23" t="s">
        <v>264</v>
      </c>
      <c r="D161" s="23" t="s">
        <v>118</v>
      </c>
      <c r="E161" s="26" t="str">
        <f t="shared" si="8"/>
        <v>Men Grand Masters</v>
      </c>
      <c r="F161" s="24">
        <v>19427</v>
      </c>
      <c r="G161" s="31">
        <f t="shared" si="11"/>
        <v>44561</v>
      </c>
      <c r="H161" s="27">
        <f t="shared" si="9"/>
        <v>68</v>
      </c>
      <c r="I161" s="26" t="str">
        <f t="shared" si="10"/>
        <v>Grand Masters</v>
      </c>
      <c r="J161" s="23" t="s">
        <v>1366</v>
      </c>
      <c r="K161" s="25">
        <v>53030900371</v>
      </c>
      <c r="L161" s="23" t="s">
        <v>1582</v>
      </c>
    </row>
    <row r="162" spans="1:12" hidden="1" x14ac:dyDescent="0.2">
      <c r="A162" s="116" t="s">
        <v>695</v>
      </c>
      <c r="B162" s="23" t="s">
        <v>40</v>
      </c>
      <c r="C162" s="23" t="s">
        <v>252</v>
      </c>
      <c r="D162" s="23" t="s">
        <v>360</v>
      </c>
      <c r="E162" s="26" t="str">
        <f t="shared" si="8"/>
        <v>Men Veteran</v>
      </c>
      <c r="F162" s="24">
        <v>29922</v>
      </c>
      <c r="G162" s="31">
        <f t="shared" si="11"/>
        <v>44561</v>
      </c>
      <c r="H162" s="27">
        <f t="shared" si="9"/>
        <v>40</v>
      </c>
      <c r="I162" s="26" t="str">
        <f t="shared" si="10"/>
        <v>Veteran</v>
      </c>
      <c r="J162" s="23" t="s">
        <v>1366</v>
      </c>
      <c r="K162" s="25">
        <v>81120210607</v>
      </c>
      <c r="L162" s="23" t="s">
        <v>1582</v>
      </c>
    </row>
    <row r="163" spans="1:12" s="36" customFormat="1" hidden="1" x14ac:dyDescent="0.2">
      <c r="A163" s="69" t="s">
        <v>696</v>
      </c>
      <c r="B163" s="36" t="s">
        <v>1459</v>
      </c>
      <c r="C163" s="36" t="s">
        <v>249</v>
      </c>
      <c r="D163" s="36" t="s">
        <v>250</v>
      </c>
      <c r="E163" s="38" t="str">
        <f t="shared" si="8"/>
        <v>Men Veteran</v>
      </c>
      <c r="F163" s="35">
        <v>28757</v>
      </c>
      <c r="G163" s="31">
        <f t="shared" si="11"/>
        <v>44561</v>
      </c>
      <c r="H163" s="27">
        <f t="shared" si="9"/>
        <v>43</v>
      </c>
      <c r="I163" s="26" t="str">
        <f t="shared" si="10"/>
        <v>Veteran</v>
      </c>
      <c r="J163" s="36" t="s">
        <v>1366</v>
      </c>
      <c r="K163" s="37"/>
    </row>
    <row r="164" spans="1:12" hidden="1" x14ac:dyDescent="0.2">
      <c r="A164" s="116" t="s">
        <v>697</v>
      </c>
      <c r="B164" s="23" t="s">
        <v>37</v>
      </c>
      <c r="C164" s="23" t="s">
        <v>501</v>
      </c>
      <c r="D164" s="23" t="s">
        <v>369</v>
      </c>
      <c r="E164" s="26" t="str">
        <f t="shared" si="8"/>
        <v>Ladies Master</v>
      </c>
      <c r="F164" s="24">
        <v>24046</v>
      </c>
      <c r="G164" s="31">
        <f t="shared" si="11"/>
        <v>44561</v>
      </c>
      <c r="H164" s="27">
        <f t="shared" si="9"/>
        <v>56</v>
      </c>
      <c r="I164" s="26" t="str">
        <f t="shared" si="10"/>
        <v>Master</v>
      </c>
      <c r="J164" s="23" t="s">
        <v>67</v>
      </c>
      <c r="K164" s="25">
        <v>65103100231</v>
      </c>
      <c r="L164" s="23" t="s">
        <v>1582</v>
      </c>
    </row>
    <row r="165" spans="1:12" s="36" customFormat="1" hidden="1" x14ac:dyDescent="0.2">
      <c r="A165" s="69" t="s">
        <v>698</v>
      </c>
      <c r="B165" s="36" t="s">
        <v>1502</v>
      </c>
      <c r="C165" s="36" t="s">
        <v>215</v>
      </c>
      <c r="D165" s="36" t="s">
        <v>404</v>
      </c>
      <c r="E165" s="38" t="str">
        <f t="shared" si="8"/>
        <v>Men Senior</v>
      </c>
      <c r="F165" s="35">
        <v>34872</v>
      </c>
      <c r="G165" s="31">
        <f t="shared" si="11"/>
        <v>44561</v>
      </c>
      <c r="H165" s="27">
        <f t="shared" si="9"/>
        <v>26</v>
      </c>
      <c r="I165" s="26" t="str">
        <f t="shared" si="10"/>
        <v>Senior</v>
      </c>
      <c r="J165" s="36" t="s">
        <v>1366</v>
      </c>
      <c r="K165" s="37"/>
    </row>
    <row r="166" spans="1:12" hidden="1" x14ac:dyDescent="0.2">
      <c r="A166" s="116" t="s">
        <v>699</v>
      </c>
      <c r="B166" s="23" t="s">
        <v>40</v>
      </c>
      <c r="C166" s="23" t="s">
        <v>390</v>
      </c>
      <c r="D166" s="23" t="s">
        <v>111</v>
      </c>
      <c r="E166" s="26" t="str">
        <f t="shared" si="8"/>
        <v>Men Grand Masters</v>
      </c>
      <c r="F166" s="24">
        <v>22248</v>
      </c>
      <c r="G166" s="31">
        <f t="shared" si="11"/>
        <v>44561</v>
      </c>
      <c r="H166" s="27">
        <f t="shared" si="9"/>
        <v>61</v>
      </c>
      <c r="I166" s="26" t="str">
        <f t="shared" si="10"/>
        <v>Grand Masters</v>
      </c>
      <c r="J166" s="23" t="s">
        <v>1366</v>
      </c>
      <c r="K166" s="25">
        <v>60112800327</v>
      </c>
      <c r="L166" s="23" t="s">
        <v>1582</v>
      </c>
    </row>
    <row r="167" spans="1:12" s="36" customFormat="1" hidden="1" x14ac:dyDescent="0.2">
      <c r="A167" s="69" t="s">
        <v>700</v>
      </c>
      <c r="B167" s="36" t="s">
        <v>1358</v>
      </c>
      <c r="C167" s="36" t="s">
        <v>260</v>
      </c>
      <c r="D167" s="36" t="s">
        <v>278</v>
      </c>
      <c r="E167" s="38" t="str">
        <f t="shared" si="8"/>
        <v>Men Master</v>
      </c>
      <c r="F167" s="35">
        <v>25980</v>
      </c>
      <c r="G167" s="31">
        <f t="shared" si="11"/>
        <v>44561</v>
      </c>
      <c r="H167" s="27">
        <f t="shared" si="9"/>
        <v>50</v>
      </c>
      <c r="I167" s="26" t="str">
        <f t="shared" si="10"/>
        <v>Master</v>
      </c>
      <c r="J167" s="36" t="s">
        <v>1366</v>
      </c>
      <c r="K167" s="37">
        <v>71021600245</v>
      </c>
      <c r="L167" s="36" t="s">
        <v>1582</v>
      </c>
    </row>
    <row r="168" spans="1:12" s="36" customFormat="1" hidden="1" x14ac:dyDescent="0.2">
      <c r="A168" s="69" t="s">
        <v>701</v>
      </c>
      <c r="B168" s="36" t="s">
        <v>1071</v>
      </c>
      <c r="C168" s="36" t="s">
        <v>383</v>
      </c>
      <c r="D168" s="36" t="s">
        <v>165</v>
      </c>
      <c r="E168" s="38" t="str">
        <f t="shared" si="8"/>
        <v>Men Grand Masters</v>
      </c>
      <c r="F168" s="35"/>
      <c r="G168" s="31">
        <f t="shared" si="11"/>
        <v>44561</v>
      </c>
      <c r="H168" s="27">
        <f t="shared" si="9"/>
        <v>122</v>
      </c>
      <c r="I168" s="26" t="str">
        <f t="shared" si="10"/>
        <v>Grand Masters</v>
      </c>
      <c r="J168" s="36" t="s">
        <v>1366</v>
      </c>
      <c r="K168" s="37"/>
    </row>
    <row r="169" spans="1:12" s="36" customFormat="1" hidden="1" x14ac:dyDescent="0.2">
      <c r="A169" s="69" t="s">
        <v>702</v>
      </c>
      <c r="B169" s="36" t="s">
        <v>1437</v>
      </c>
      <c r="C169" s="36" t="s">
        <v>459</v>
      </c>
      <c r="D169" s="36" t="s">
        <v>370</v>
      </c>
      <c r="E169" s="38" t="str">
        <f t="shared" si="8"/>
        <v>Men Grand Masters</v>
      </c>
      <c r="F169" s="35">
        <v>17708</v>
      </c>
      <c r="G169" s="31">
        <f t="shared" si="11"/>
        <v>44561</v>
      </c>
      <c r="H169" s="27">
        <f t="shared" si="9"/>
        <v>73</v>
      </c>
      <c r="I169" s="26" t="str">
        <f t="shared" si="10"/>
        <v>Grand Masters</v>
      </c>
      <c r="J169" s="36" t="s">
        <v>1366</v>
      </c>
      <c r="K169" s="37">
        <v>48063400093</v>
      </c>
      <c r="L169" s="36" t="s">
        <v>1582</v>
      </c>
    </row>
    <row r="170" spans="1:12" s="36" customFormat="1" hidden="1" x14ac:dyDescent="0.2">
      <c r="A170" s="69" t="s">
        <v>703</v>
      </c>
      <c r="B170" s="36" t="s">
        <v>1360</v>
      </c>
      <c r="C170" s="36" t="s">
        <v>291</v>
      </c>
      <c r="D170" s="36" t="s">
        <v>292</v>
      </c>
      <c r="E170" s="38" t="str">
        <f t="shared" si="8"/>
        <v>Men Veteran</v>
      </c>
      <c r="F170" s="35">
        <v>27544</v>
      </c>
      <c r="G170" s="31">
        <f t="shared" si="11"/>
        <v>44561</v>
      </c>
      <c r="H170" s="27">
        <f t="shared" si="9"/>
        <v>46</v>
      </c>
      <c r="I170" s="26" t="str">
        <f t="shared" si="10"/>
        <v>Veteran</v>
      </c>
      <c r="J170" s="36" t="s">
        <v>1366</v>
      </c>
      <c r="K170" s="37">
        <v>75053000034</v>
      </c>
      <c r="L170" s="36" t="s">
        <v>1582</v>
      </c>
    </row>
    <row r="171" spans="1:12" s="36" customFormat="1" hidden="1" x14ac:dyDescent="0.2">
      <c r="A171" s="69" t="s">
        <v>704</v>
      </c>
      <c r="B171" s="36" t="s">
        <v>1344</v>
      </c>
      <c r="C171" s="36" t="s">
        <v>295</v>
      </c>
      <c r="D171" s="36" t="s">
        <v>336</v>
      </c>
      <c r="E171" s="38" t="str">
        <f t="shared" si="8"/>
        <v>Men U/21</v>
      </c>
      <c r="F171" s="35">
        <v>36838</v>
      </c>
      <c r="G171" s="31">
        <f t="shared" si="11"/>
        <v>44561</v>
      </c>
      <c r="H171" s="27">
        <f t="shared" si="9"/>
        <v>21</v>
      </c>
      <c r="I171" s="26" t="str">
        <f t="shared" si="10"/>
        <v>U/21</v>
      </c>
      <c r="J171" s="36" t="s">
        <v>1366</v>
      </c>
      <c r="K171" s="37"/>
      <c r="L171" s="36" t="s">
        <v>1582</v>
      </c>
    </row>
    <row r="172" spans="1:12" hidden="1" x14ac:dyDescent="0.2">
      <c r="A172" s="235" t="s">
        <v>705</v>
      </c>
      <c r="B172" s="23" t="s">
        <v>49</v>
      </c>
      <c r="C172" s="23" t="s">
        <v>2096</v>
      </c>
      <c r="D172" s="23" t="s">
        <v>150</v>
      </c>
      <c r="E172" s="26" t="str">
        <f t="shared" si="8"/>
        <v>Men Veteran</v>
      </c>
      <c r="F172" s="24">
        <v>29465</v>
      </c>
      <c r="G172" s="31">
        <f t="shared" si="11"/>
        <v>44561</v>
      </c>
      <c r="H172" s="27">
        <f t="shared" si="9"/>
        <v>41</v>
      </c>
      <c r="I172" s="26" t="str">
        <f t="shared" si="10"/>
        <v>Veteran</v>
      </c>
      <c r="J172" s="23" t="s">
        <v>1366</v>
      </c>
      <c r="K172" s="25">
        <v>80090110463</v>
      </c>
      <c r="L172" s="23" t="s">
        <v>1582</v>
      </c>
    </row>
    <row r="173" spans="1:12" hidden="1" x14ac:dyDescent="0.2">
      <c r="A173" s="116" t="s">
        <v>706</v>
      </c>
      <c r="B173" s="23" t="s">
        <v>43</v>
      </c>
      <c r="C173" s="23" t="s">
        <v>181</v>
      </c>
      <c r="D173" s="23" t="s">
        <v>297</v>
      </c>
      <c r="E173" s="26" t="str">
        <f t="shared" si="8"/>
        <v>Men Veteran</v>
      </c>
      <c r="F173" s="24">
        <v>27779</v>
      </c>
      <c r="G173" s="31">
        <f t="shared" si="11"/>
        <v>44561</v>
      </c>
      <c r="H173" s="27">
        <f t="shared" si="9"/>
        <v>45</v>
      </c>
      <c r="I173" s="26" t="str">
        <f t="shared" si="10"/>
        <v>Veteran</v>
      </c>
      <c r="J173" s="23" t="s">
        <v>1366</v>
      </c>
      <c r="K173" s="25">
        <v>76012000154</v>
      </c>
      <c r="L173" s="23" t="s">
        <v>1582</v>
      </c>
    </row>
    <row r="174" spans="1:12" hidden="1" x14ac:dyDescent="0.2">
      <c r="A174" s="116" t="s">
        <v>707</v>
      </c>
      <c r="B174" s="23" t="s">
        <v>37</v>
      </c>
      <c r="C174" s="23" t="s">
        <v>124</v>
      </c>
      <c r="D174" s="23" t="s">
        <v>321</v>
      </c>
      <c r="E174" s="26" t="str">
        <f t="shared" si="8"/>
        <v>Men Master</v>
      </c>
      <c r="F174" s="24">
        <v>26070</v>
      </c>
      <c r="G174" s="31">
        <f t="shared" si="11"/>
        <v>44561</v>
      </c>
      <c r="H174" s="27">
        <f t="shared" si="9"/>
        <v>50</v>
      </c>
      <c r="I174" s="26" t="str">
        <f t="shared" si="10"/>
        <v>Master</v>
      </c>
      <c r="J174" s="23" t="s">
        <v>1366</v>
      </c>
      <c r="K174" s="25">
        <v>71051710127</v>
      </c>
      <c r="L174" s="23" t="s">
        <v>1582</v>
      </c>
    </row>
    <row r="175" spans="1:12" hidden="1" x14ac:dyDescent="0.2">
      <c r="A175" s="116" t="s">
        <v>708</v>
      </c>
      <c r="B175" s="23" t="s">
        <v>37</v>
      </c>
      <c r="C175" s="23" t="s">
        <v>234</v>
      </c>
      <c r="D175" s="23" t="s">
        <v>1003</v>
      </c>
      <c r="E175" s="26" t="str">
        <f t="shared" si="8"/>
        <v>Men Senior</v>
      </c>
      <c r="F175" s="24">
        <v>33288</v>
      </c>
      <c r="G175" s="31">
        <f t="shared" si="11"/>
        <v>44561</v>
      </c>
      <c r="H175" s="27">
        <f t="shared" si="9"/>
        <v>30</v>
      </c>
      <c r="I175" s="26" t="str">
        <f t="shared" si="10"/>
        <v>Senior</v>
      </c>
      <c r="J175" s="23" t="s">
        <v>1366</v>
      </c>
      <c r="K175" s="25">
        <v>91021900583</v>
      </c>
      <c r="L175" s="23" t="s">
        <v>1582</v>
      </c>
    </row>
    <row r="176" spans="1:12" hidden="1" x14ac:dyDescent="0.2">
      <c r="A176" s="118" t="s">
        <v>709</v>
      </c>
      <c r="B176" s="23" t="s">
        <v>50</v>
      </c>
      <c r="C176" s="23" t="s">
        <v>480</v>
      </c>
      <c r="D176" s="23" t="s">
        <v>109</v>
      </c>
      <c r="E176" s="26" t="str">
        <f t="shared" si="8"/>
        <v>Men Senior</v>
      </c>
      <c r="F176" s="24">
        <v>33914</v>
      </c>
      <c r="G176" s="31">
        <f t="shared" si="11"/>
        <v>44561</v>
      </c>
      <c r="H176" s="27">
        <f t="shared" si="9"/>
        <v>29</v>
      </c>
      <c r="I176" s="26" t="str">
        <f t="shared" si="10"/>
        <v>Senior</v>
      </c>
      <c r="J176" s="23" t="s">
        <v>1366</v>
      </c>
      <c r="K176" s="25">
        <v>92110600470</v>
      </c>
      <c r="L176" s="23" t="s">
        <v>1582</v>
      </c>
    </row>
    <row r="177" spans="1:12" hidden="1" x14ac:dyDescent="0.2">
      <c r="A177" s="116" t="s">
        <v>710</v>
      </c>
      <c r="B177" s="23" t="s">
        <v>39</v>
      </c>
      <c r="C177" s="23" t="s">
        <v>201</v>
      </c>
      <c r="D177" s="23" t="s">
        <v>1178</v>
      </c>
      <c r="E177" s="26" t="str">
        <f t="shared" si="8"/>
        <v>Men Senior</v>
      </c>
      <c r="F177" s="24">
        <v>35943</v>
      </c>
      <c r="G177" s="31">
        <f t="shared" si="11"/>
        <v>44561</v>
      </c>
      <c r="H177" s="27">
        <f t="shared" si="9"/>
        <v>23</v>
      </c>
      <c r="I177" s="26" t="str">
        <f t="shared" si="10"/>
        <v>Senior</v>
      </c>
      <c r="J177" s="23" t="s">
        <v>1366</v>
      </c>
      <c r="K177" s="25">
        <v>67090810054</v>
      </c>
      <c r="L177" s="23" t="s">
        <v>1582</v>
      </c>
    </row>
    <row r="178" spans="1:12" s="36" customFormat="1" hidden="1" x14ac:dyDescent="0.2">
      <c r="A178" s="69" t="s">
        <v>711</v>
      </c>
      <c r="B178" s="36" t="s">
        <v>1358</v>
      </c>
      <c r="C178" s="36" t="s">
        <v>103</v>
      </c>
      <c r="D178" s="36" t="s">
        <v>82</v>
      </c>
      <c r="E178" s="38" t="str">
        <f t="shared" si="8"/>
        <v>Men Veteran</v>
      </c>
      <c r="F178" s="35">
        <v>27848</v>
      </c>
      <c r="G178" s="31">
        <f t="shared" si="11"/>
        <v>44561</v>
      </c>
      <c r="H178" s="27">
        <f t="shared" si="9"/>
        <v>45</v>
      </c>
      <c r="I178" s="26" t="str">
        <f t="shared" si="10"/>
        <v>Veteran</v>
      </c>
      <c r="J178" s="36" t="s">
        <v>1366</v>
      </c>
      <c r="K178" s="37">
        <v>76032900053</v>
      </c>
      <c r="L178" s="36" t="s">
        <v>1582</v>
      </c>
    </row>
    <row r="179" spans="1:12" hidden="1" x14ac:dyDescent="0.2">
      <c r="A179" s="235" t="s">
        <v>712</v>
      </c>
      <c r="B179" s="23" t="s">
        <v>49</v>
      </c>
      <c r="C179" s="23" t="s">
        <v>2033</v>
      </c>
      <c r="D179" s="23" t="s">
        <v>150</v>
      </c>
      <c r="E179" s="26" t="str">
        <f t="shared" si="8"/>
        <v>Men U/16</v>
      </c>
      <c r="F179" s="24">
        <v>39284</v>
      </c>
      <c r="G179" s="31">
        <f t="shared" si="11"/>
        <v>44561</v>
      </c>
      <c r="H179" s="27">
        <f t="shared" si="9"/>
        <v>14</v>
      </c>
      <c r="I179" s="26" t="str">
        <f t="shared" si="10"/>
        <v>U/16</v>
      </c>
      <c r="J179" s="23" t="s">
        <v>1366</v>
      </c>
      <c r="K179" s="25">
        <v>20070721</v>
      </c>
      <c r="L179" s="23" t="s">
        <v>1582</v>
      </c>
    </row>
    <row r="180" spans="1:12" hidden="1" x14ac:dyDescent="0.2">
      <c r="A180" s="116" t="s">
        <v>713</v>
      </c>
      <c r="B180" s="23" t="s">
        <v>42</v>
      </c>
      <c r="C180" s="23" t="s">
        <v>288</v>
      </c>
      <c r="D180" s="23" t="s">
        <v>410</v>
      </c>
      <c r="E180" s="26" t="str">
        <f t="shared" si="8"/>
        <v>Men Veteran</v>
      </c>
      <c r="F180" s="24">
        <v>27518</v>
      </c>
      <c r="G180" s="31">
        <f t="shared" si="11"/>
        <v>44561</v>
      </c>
      <c r="H180" s="27">
        <f t="shared" si="9"/>
        <v>46</v>
      </c>
      <c r="I180" s="26" t="str">
        <f t="shared" si="10"/>
        <v>Veteran</v>
      </c>
      <c r="J180" s="23" t="s">
        <v>1366</v>
      </c>
      <c r="K180" s="25">
        <v>75050410557</v>
      </c>
      <c r="L180" s="23" t="s">
        <v>1801</v>
      </c>
    </row>
    <row r="181" spans="1:12" hidden="1" x14ac:dyDescent="0.2">
      <c r="A181" s="116" t="s">
        <v>714</v>
      </c>
      <c r="B181" s="23" t="s">
        <v>37</v>
      </c>
      <c r="C181" s="23" t="s">
        <v>234</v>
      </c>
      <c r="D181" s="23" t="s">
        <v>190</v>
      </c>
      <c r="E181" s="26" t="str">
        <f t="shared" si="8"/>
        <v>Men U/21</v>
      </c>
      <c r="F181" s="24">
        <v>37971</v>
      </c>
      <c r="G181" s="31">
        <f t="shared" si="11"/>
        <v>44561</v>
      </c>
      <c r="H181" s="27">
        <f t="shared" si="9"/>
        <v>18</v>
      </c>
      <c r="I181" s="26" t="str">
        <f t="shared" si="10"/>
        <v>U/21</v>
      </c>
      <c r="J181" s="23" t="s">
        <v>1366</v>
      </c>
      <c r="K181" s="25">
        <v>20031216</v>
      </c>
      <c r="L181" s="23" t="s">
        <v>1582</v>
      </c>
    </row>
    <row r="182" spans="1:12" hidden="1" x14ac:dyDescent="0.2">
      <c r="A182" s="116" t="s">
        <v>715</v>
      </c>
      <c r="B182" s="23" t="s">
        <v>37</v>
      </c>
      <c r="C182" s="23" t="s">
        <v>1922</v>
      </c>
      <c r="D182" s="23" t="s">
        <v>190</v>
      </c>
      <c r="E182" s="26" t="str">
        <f t="shared" si="8"/>
        <v>Men U/16</v>
      </c>
      <c r="F182" s="24">
        <v>38698</v>
      </c>
      <c r="G182" s="31">
        <f t="shared" si="11"/>
        <v>44561</v>
      </c>
      <c r="H182" s="27">
        <f t="shared" si="9"/>
        <v>16</v>
      </c>
      <c r="I182" s="26" t="str">
        <f t="shared" si="10"/>
        <v>U/16</v>
      </c>
      <c r="J182" s="23" t="s">
        <v>1366</v>
      </c>
      <c r="K182" s="25" t="s">
        <v>2037</v>
      </c>
      <c r="L182" s="23" t="s">
        <v>1582</v>
      </c>
    </row>
    <row r="183" spans="1:12" hidden="1" x14ac:dyDescent="0.2">
      <c r="A183" s="118" t="s">
        <v>716</v>
      </c>
      <c r="B183" s="23" t="s">
        <v>2079</v>
      </c>
      <c r="C183" s="23" t="s">
        <v>198</v>
      </c>
      <c r="D183" s="23" t="s">
        <v>407</v>
      </c>
      <c r="E183" s="26" t="str">
        <f t="shared" si="8"/>
        <v>Men Senior</v>
      </c>
      <c r="F183" s="24">
        <v>34320</v>
      </c>
      <c r="G183" s="31">
        <f t="shared" si="11"/>
        <v>44561</v>
      </c>
      <c r="H183" s="27">
        <f t="shared" si="9"/>
        <v>28</v>
      </c>
      <c r="I183" s="26" t="str">
        <f t="shared" si="10"/>
        <v>Senior</v>
      </c>
      <c r="J183" s="23" t="s">
        <v>1366</v>
      </c>
      <c r="K183" s="25">
        <v>93121700111</v>
      </c>
      <c r="L183" s="23" t="s">
        <v>1582</v>
      </c>
    </row>
    <row r="184" spans="1:12" hidden="1" x14ac:dyDescent="0.2">
      <c r="A184" s="116" t="s">
        <v>717</v>
      </c>
      <c r="B184" s="23" t="s">
        <v>39</v>
      </c>
      <c r="C184" s="23" t="s">
        <v>489</v>
      </c>
      <c r="D184" s="23" t="s">
        <v>152</v>
      </c>
      <c r="E184" s="26" t="str">
        <f t="shared" si="8"/>
        <v>Ladies Veteran</v>
      </c>
      <c r="F184" s="24">
        <v>28800</v>
      </c>
      <c r="G184" s="31">
        <f t="shared" si="11"/>
        <v>44561</v>
      </c>
      <c r="H184" s="27">
        <f t="shared" si="9"/>
        <v>43</v>
      </c>
      <c r="I184" s="26" t="str">
        <f t="shared" si="10"/>
        <v>Veteran</v>
      </c>
      <c r="J184" s="23" t="s">
        <v>67</v>
      </c>
      <c r="K184" s="25">
        <v>65052700377</v>
      </c>
      <c r="L184" s="23" t="s">
        <v>1582</v>
      </c>
    </row>
    <row r="185" spans="1:12" hidden="1" x14ac:dyDescent="0.2">
      <c r="A185" s="116" t="s">
        <v>718</v>
      </c>
      <c r="B185" s="23" t="s">
        <v>41</v>
      </c>
      <c r="C185" s="23" t="s">
        <v>1640</v>
      </c>
      <c r="D185" s="23" t="s">
        <v>409</v>
      </c>
      <c r="E185" s="26" t="str">
        <f t="shared" si="8"/>
        <v>Ladies Grand Masters</v>
      </c>
      <c r="F185" s="24">
        <v>21087</v>
      </c>
      <c r="G185" s="31">
        <f t="shared" si="11"/>
        <v>44561</v>
      </c>
      <c r="H185" s="27">
        <f t="shared" si="9"/>
        <v>64</v>
      </c>
      <c r="I185" s="26" t="str">
        <f t="shared" si="10"/>
        <v>Grand Masters</v>
      </c>
      <c r="J185" s="23" t="s">
        <v>67</v>
      </c>
      <c r="K185" s="25">
        <v>57092400260</v>
      </c>
      <c r="L185" s="23" t="s">
        <v>1582</v>
      </c>
    </row>
    <row r="186" spans="1:12" hidden="1" x14ac:dyDescent="0.2">
      <c r="A186" s="116" t="s">
        <v>719</v>
      </c>
      <c r="B186" s="23" t="s">
        <v>48</v>
      </c>
      <c r="C186" s="23" t="s">
        <v>104</v>
      </c>
      <c r="D186" s="23" t="s">
        <v>2025</v>
      </c>
      <c r="E186" s="26" t="str">
        <f t="shared" si="8"/>
        <v>Men Master</v>
      </c>
      <c r="F186" s="24">
        <v>22780</v>
      </c>
      <c r="G186" s="31">
        <f t="shared" si="11"/>
        <v>44561</v>
      </c>
      <c r="H186" s="27">
        <f t="shared" si="9"/>
        <v>59</v>
      </c>
      <c r="I186" s="26" t="str">
        <f t="shared" si="10"/>
        <v>Master</v>
      </c>
      <c r="J186" s="23" t="s">
        <v>1366</v>
      </c>
      <c r="K186" s="25">
        <v>62051400350</v>
      </c>
      <c r="L186" s="23" t="s">
        <v>1582</v>
      </c>
    </row>
    <row r="187" spans="1:12" s="36" customFormat="1" hidden="1" x14ac:dyDescent="0.2">
      <c r="A187" s="69" t="s">
        <v>720</v>
      </c>
      <c r="B187" s="36" t="s">
        <v>1282</v>
      </c>
      <c r="C187" s="36" t="s">
        <v>95</v>
      </c>
      <c r="D187" s="36" t="s">
        <v>450</v>
      </c>
      <c r="E187" s="38" t="str">
        <f t="shared" si="8"/>
        <v>Men Grand Masters</v>
      </c>
      <c r="F187" s="35"/>
      <c r="G187" s="31">
        <f t="shared" si="11"/>
        <v>44561</v>
      </c>
      <c r="H187" s="27">
        <f t="shared" si="9"/>
        <v>122</v>
      </c>
      <c r="I187" s="26" t="str">
        <f t="shared" si="10"/>
        <v>Grand Masters</v>
      </c>
      <c r="J187" s="36" t="s">
        <v>1366</v>
      </c>
      <c r="K187" s="37"/>
    </row>
    <row r="188" spans="1:12" ht="13.5" hidden="1" customHeight="1" x14ac:dyDescent="0.2">
      <c r="A188" s="116" t="s">
        <v>721</v>
      </c>
      <c r="B188" s="23" t="s">
        <v>39</v>
      </c>
      <c r="C188" s="23" t="s">
        <v>98</v>
      </c>
      <c r="D188" s="23" t="s">
        <v>99</v>
      </c>
      <c r="E188" s="26" t="str">
        <f t="shared" si="8"/>
        <v>Men Senior</v>
      </c>
      <c r="F188" s="24">
        <v>30055</v>
      </c>
      <c r="G188" s="31">
        <f t="shared" si="11"/>
        <v>44561</v>
      </c>
      <c r="H188" s="27">
        <f t="shared" si="9"/>
        <v>39</v>
      </c>
      <c r="I188" s="26" t="str">
        <f t="shared" si="10"/>
        <v>Senior</v>
      </c>
      <c r="J188" s="23" t="s">
        <v>1366</v>
      </c>
      <c r="K188" s="25">
        <v>73113010117</v>
      </c>
      <c r="L188" s="23" t="s">
        <v>1582</v>
      </c>
    </row>
    <row r="189" spans="1:12" hidden="1" x14ac:dyDescent="0.2">
      <c r="A189" s="116" t="s">
        <v>722</v>
      </c>
      <c r="B189" s="23" t="s">
        <v>44</v>
      </c>
      <c r="C189" s="23" t="s">
        <v>495</v>
      </c>
      <c r="D189" s="23" t="s">
        <v>178</v>
      </c>
      <c r="E189" s="26" t="str">
        <f t="shared" si="8"/>
        <v>Ladies Grand Masters</v>
      </c>
      <c r="F189" s="24">
        <v>20253</v>
      </c>
      <c r="G189" s="31">
        <f t="shared" si="11"/>
        <v>44561</v>
      </c>
      <c r="H189" s="27">
        <f t="shared" si="9"/>
        <v>66</v>
      </c>
      <c r="I189" s="26" t="str">
        <f t="shared" si="10"/>
        <v>Grand Masters</v>
      </c>
      <c r="J189" s="23" t="s">
        <v>67</v>
      </c>
      <c r="K189" s="25">
        <v>761262317</v>
      </c>
      <c r="L189" s="23" t="s">
        <v>1584</v>
      </c>
    </row>
    <row r="190" spans="1:12" s="36" customFormat="1" hidden="1" x14ac:dyDescent="0.2">
      <c r="A190" s="69" t="s">
        <v>723</v>
      </c>
      <c r="B190" s="36" t="s">
        <v>1071</v>
      </c>
      <c r="C190" s="36" t="s">
        <v>97</v>
      </c>
      <c r="D190" s="36" t="s">
        <v>403</v>
      </c>
      <c r="E190" s="38" t="str">
        <f t="shared" si="8"/>
        <v>Men Grand Masters</v>
      </c>
      <c r="F190" s="35"/>
      <c r="G190" s="31">
        <f t="shared" si="11"/>
        <v>44561</v>
      </c>
      <c r="H190" s="27">
        <f t="shared" si="9"/>
        <v>122</v>
      </c>
      <c r="I190" s="26" t="str">
        <f t="shared" si="10"/>
        <v>Grand Masters</v>
      </c>
      <c r="J190" s="36" t="s">
        <v>1366</v>
      </c>
      <c r="K190" s="37"/>
    </row>
    <row r="191" spans="1:12" hidden="1" x14ac:dyDescent="0.2">
      <c r="A191" s="116" t="s">
        <v>724</v>
      </c>
      <c r="B191" s="23" t="s">
        <v>43</v>
      </c>
      <c r="C191" s="23" t="s">
        <v>1962</v>
      </c>
      <c r="D191" s="23" t="s">
        <v>450</v>
      </c>
      <c r="E191" s="26" t="str">
        <f t="shared" si="8"/>
        <v>Men U/21</v>
      </c>
      <c r="F191" s="24">
        <v>36841</v>
      </c>
      <c r="G191" s="31">
        <f t="shared" si="11"/>
        <v>44561</v>
      </c>
      <c r="H191" s="27">
        <f t="shared" si="9"/>
        <v>21</v>
      </c>
      <c r="I191" s="26" t="str">
        <f t="shared" si="10"/>
        <v>U/21</v>
      </c>
      <c r="J191" s="23" t="s">
        <v>1366</v>
      </c>
      <c r="K191" s="25">
        <v>111100224</v>
      </c>
      <c r="L191" s="23" t="s">
        <v>1582</v>
      </c>
    </row>
    <row r="192" spans="1:12" s="36" customFormat="1" hidden="1" x14ac:dyDescent="0.2">
      <c r="A192" s="69" t="s">
        <v>725</v>
      </c>
      <c r="B192" s="36" t="s">
        <v>1360</v>
      </c>
      <c r="C192" s="36" t="s">
        <v>100</v>
      </c>
      <c r="D192" s="36" t="s">
        <v>422</v>
      </c>
      <c r="E192" s="38" t="str">
        <f t="shared" si="8"/>
        <v>Men Senior</v>
      </c>
      <c r="F192" s="35">
        <v>36136</v>
      </c>
      <c r="G192" s="31">
        <f t="shared" si="11"/>
        <v>44561</v>
      </c>
      <c r="H192" s="27">
        <f t="shared" si="9"/>
        <v>23</v>
      </c>
      <c r="I192" s="26" t="str">
        <f t="shared" si="10"/>
        <v>Senior</v>
      </c>
      <c r="J192" s="36" t="s">
        <v>1366</v>
      </c>
      <c r="K192" s="37"/>
      <c r="L192" s="36" t="s">
        <v>1582</v>
      </c>
    </row>
    <row r="193" spans="1:12" s="36" customFormat="1" hidden="1" x14ac:dyDescent="0.2">
      <c r="A193" s="69" t="s">
        <v>726</v>
      </c>
      <c r="B193" s="36" t="s">
        <v>1357</v>
      </c>
      <c r="C193" s="36" t="s">
        <v>1965</v>
      </c>
      <c r="D193" s="36" t="s">
        <v>1966</v>
      </c>
      <c r="E193" s="38" t="str">
        <f t="shared" si="8"/>
        <v>Ladies Senior</v>
      </c>
      <c r="F193" s="35">
        <v>32206</v>
      </c>
      <c r="G193" s="31">
        <f t="shared" si="11"/>
        <v>44561</v>
      </c>
      <c r="H193" s="27">
        <f t="shared" si="9"/>
        <v>33</v>
      </c>
      <c r="I193" s="26" t="str">
        <f t="shared" si="10"/>
        <v>Senior</v>
      </c>
      <c r="J193" s="36" t="s">
        <v>67</v>
      </c>
      <c r="K193" s="37">
        <v>88030400012</v>
      </c>
      <c r="L193" s="36" t="s">
        <v>1582</v>
      </c>
    </row>
    <row r="194" spans="1:12" hidden="1" x14ac:dyDescent="0.2">
      <c r="A194" s="116" t="s">
        <v>727</v>
      </c>
      <c r="B194" s="23" t="s">
        <v>37</v>
      </c>
      <c r="C194" s="23" t="s">
        <v>324</v>
      </c>
      <c r="D194" s="23" t="s">
        <v>309</v>
      </c>
      <c r="E194" s="26" t="str">
        <f t="shared" si="8"/>
        <v>Men Senior</v>
      </c>
      <c r="F194" s="24">
        <v>32554</v>
      </c>
      <c r="G194" s="31">
        <f t="shared" si="11"/>
        <v>44561</v>
      </c>
      <c r="H194" s="27">
        <f t="shared" si="9"/>
        <v>32</v>
      </c>
      <c r="I194" s="26" t="str">
        <f t="shared" si="10"/>
        <v>Senior</v>
      </c>
      <c r="J194" s="23" t="s">
        <v>1366</v>
      </c>
      <c r="K194" s="25">
        <v>89021500132</v>
      </c>
      <c r="L194" s="23" t="s">
        <v>1582</v>
      </c>
    </row>
    <row r="195" spans="1:12" hidden="1" x14ac:dyDescent="0.2">
      <c r="A195" s="116" t="s">
        <v>728</v>
      </c>
      <c r="B195" s="23" t="s">
        <v>48</v>
      </c>
      <c r="C195" s="23" t="s">
        <v>484</v>
      </c>
      <c r="D195" s="23" t="s">
        <v>353</v>
      </c>
      <c r="E195" s="26" t="str">
        <f t="shared" si="8"/>
        <v>Men Senior</v>
      </c>
      <c r="F195" s="24">
        <v>35184</v>
      </c>
      <c r="G195" s="31">
        <f t="shared" si="11"/>
        <v>44561</v>
      </c>
      <c r="H195" s="27">
        <f t="shared" si="9"/>
        <v>25</v>
      </c>
      <c r="I195" s="26" t="str">
        <f t="shared" si="10"/>
        <v>Senior</v>
      </c>
      <c r="J195" s="23" t="s">
        <v>1366</v>
      </c>
      <c r="K195" s="25">
        <v>96042900161</v>
      </c>
      <c r="L195" s="23" t="s">
        <v>1582</v>
      </c>
    </row>
    <row r="196" spans="1:12" hidden="1" x14ac:dyDescent="0.2">
      <c r="A196" s="116" t="s">
        <v>729</v>
      </c>
      <c r="B196" s="23" t="s">
        <v>48</v>
      </c>
      <c r="C196" s="23" t="s">
        <v>257</v>
      </c>
      <c r="D196" s="23" t="s">
        <v>353</v>
      </c>
      <c r="E196" s="26" t="str">
        <f t="shared" si="8"/>
        <v>Men Master</v>
      </c>
      <c r="F196" s="24">
        <v>23476</v>
      </c>
      <c r="G196" s="31">
        <f t="shared" si="11"/>
        <v>44561</v>
      </c>
      <c r="H196" s="27">
        <f t="shared" si="9"/>
        <v>57</v>
      </c>
      <c r="I196" s="26" t="str">
        <f t="shared" si="10"/>
        <v>Master</v>
      </c>
      <c r="J196" s="23" t="s">
        <v>1366</v>
      </c>
      <c r="K196" s="25">
        <v>64040900294</v>
      </c>
      <c r="L196" s="23" t="s">
        <v>1582</v>
      </c>
    </row>
    <row r="197" spans="1:12" hidden="1" x14ac:dyDescent="0.2">
      <c r="A197" s="116" t="s">
        <v>730</v>
      </c>
      <c r="B197" s="23" t="s">
        <v>48</v>
      </c>
      <c r="C197" s="23" t="s">
        <v>339</v>
      </c>
      <c r="D197" s="23" t="s">
        <v>350</v>
      </c>
      <c r="E197" s="26" t="str">
        <f t="shared" ref="E197:E260" si="12">CONCATENATE(J197," ",I197)</f>
        <v>Men Senior</v>
      </c>
      <c r="F197" s="24">
        <v>30359</v>
      </c>
      <c r="G197" s="31">
        <f t="shared" si="11"/>
        <v>44561</v>
      </c>
      <c r="H197" s="27">
        <f t="shared" ref="H197:H260" si="13">INT(YEARFRAC(F197,G197))</f>
        <v>38</v>
      </c>
      <c r="I197" s="26" t="str">
        <f t="shared" ref="I197:I260" si="14">IF(H197="","Senior",IF(H197&gt;59.999,"Grand Masters",IF(H197&gt;49.999,"Master",IF(H197&gt;39.999,"Veteran",IF(H197&gt;21.999,"Senior",IF(H197&gt;16.999,"U/21","U/16"))))))</f>
        <v>Senior</v>
      </c>
      <c r="J197" s="23" t="s">
        <v>1366</v>
      </c>
      <c r="K197" s="25">
        <v>83021210813</v>
      </c>
      <c r="L197" s="23" t="s">
        <v>1582</v>
      </c>
    </row>
    <row r="198" spans="1:12" hidden="1" x14ac:dyDescent="0.2">
      <c r="A198" s="118" t="s">
        <v>731</v>
      </c>
      <c r="B198" s="23" t="s">
        <v>2078</v>
      </c>
      <c r="C198" s="23" t="s">
        <v>1960</v>
      </c>
      <c r="D198" s="23" t="s">
        <v>1961</v>
      </c>
      <c r="E198" s="26" t="str">
        <f t="shared" si="12"/>
        <v>Ladies Senior</v>
      </c>
      <c r="F198" s="24">
        <v>35731</v>
      </c>
      <c r="G198" s="31">
        <f t="shared" ref="G198:G261" si="15">$G$5</f>
        <v>44561</v>
      </c>
      <c r="H198" s="27">
        <f t="shared" si="13"/>
        <v>24</v>
      </c>
      <c r="I198" s="26" t="str">
        <f t="shared" si="14"/>
        <v>Senior</v>
      </c>
      <c r="J198" s="23" t="s">
        <v>67</v>
      </c>
      <c r="K198" s="25">
        <v>97102800355</v>
      </c>
      <c r="L198" s="23" t="s">
        <v>1582</v>
      </c>
    </row>
    <row r="199" spans="1:12" hidden="1" x14ac:dyDescent="0.2">
      <c r="A199" s="116" t="s">
        <v>732</v>
      </c>
      <c r="B199" s="23" t="s">
        <v>39</v>
      </c>
      <c r="C199" s="23" t="s">
        <v>77</v>
      </c>
      <c r="D199" s="23" t="s">
        <v>170</v>
      </c>
      <c r="E199" s="26" t="str">
        <f t="shared" si="12"/>
        <v>Men Veteran</v>
      </c>
      <c r="F199" s="24">
        <v>29140</v>
      </c>
      <c r="G199" s="31">
        <f t="shared" si="15"/>
        <v>44561</v>
      </c>
      <c r="H199" s="27">
        <f t="shared" si="13"/>
        <v>42</v>
      </c>
      <c r="I199" s="26" t="str">
        <f t="shared" si="14"/>
        <v>Veteran</v>
      </c>
      <c r="J199" s="23" t="s">
        <v>1366</v>
      </c>
      <c r="K199" s="25">
        <v>19791012</v>
      </c>
      <c r="L199" s="23" t="s">
        <v>1601</v>
      </c>
    </row>
    <row r="200" spans="1:12" s="36" customFormat="1" hidden="1" x14ac:dyDescent="0.2">
      <c r="A200" s="69" t="s">
        <v>733</v>
      </c>
      <c r="B200" s="36" t="s">
        <v>1465</v>
      </c>
      <c r="C200" s="36" t="s">
        <v>222</v>
      </c>
      <c r="D200" s="36" t="s">
        <v>223</v>
      </c>
      <c r="E200" s="38" t="str">
        <f t="shared" si="12"/>
        <v>Men Grand Masters</v>
      </c>
      <c r="F200" s="35"/>
      <c r="G200" s="31">
        <f t="shared" si="15"/>
        <v>44561</v>
      </c>
      <c r="H200" s="27">
        <f t="shared" si="13"/>
        <v>122</v>
      </c>
      <c r="I200" s="26" t="str">
        <f t="shared" si="14"/>
        <v>Grand Masters</v>
      </c>
      <c r="J200" s="36" t="s">
        <v>1366</v>
      </c>
      <c r="K200" s="37"/>
    </row>
    <row r="201" spans="1:12" s="36" customFormat="1" hidden="1" x14ac:dyDescent="0.2">
      <c r="A201" s="69" t="s">
        <v>734</v>
      </c>
      <c r="B201" s="36" t="s">
        <v>1501</v>
      </c>
      <c r="C201" s="36" t="s">
        <v>92</v>
      </c>
      <c r="D201" s="36" t="s">
        <v>385</v>
      </c>
      <c r="E201" s="38" t="str">
        <f t="shared" si="12"/>
        <v>Men Senior</v>
      </c>
      <c r="F201" s="35">
        <v>35487</v>
      </c>
      <c r="G201" s="31">
        <f t="shared" si="15"/>
        <v>44561</v>
      </c>
      <c r="H201" s="27">
        <f t="shared" si="13"/>
        <v>24</v>
      </c>
      <c r="I201" s="26" t="str">
        <f t="shared" si="14"/>
        <v>Senior</v>
      </c>
      <c r="J201" s="36" t="s">
        <v>1366</v>
      </c>
      <c r="K201" s="37"/>
    </row>
    <row r="202" spans="1:12" s="36" customFormat="1" hidden="1" x14ac:dyDescent="0.2">
      <c r="A202" s="69" t="s">
        <v>735</v>
      </c>
      <c r="B202" s="36" t="s">
        <v>1071</v>
      </c>
      <c r="C202" s="36" t="s">
        <v>386</v>
      </c>
      <c r="D202" s="36" t="s">
        <v>402</v>
      </c>
      <c r="E202" s="38" t="str">
        <f t="shared" si="12"/>
        <v>Men Grand Masters</v>
      </c>
      <c r="F202" s="35"/>
      <c r="G202" s="31">
        <f t="shared" si="15"/>
        <v>44561</v>
      </c>
      <c r="H202" s="27">
        <f t="shared" si="13"/>
        <v>122</v>
      </c>
      <c r="I202" s="26" t="str">
        <f t="shared" si="14"/>
        <v>Grand Masters</v>
      </c>
      <c r="J202" s="36" t="s">
        <v>1366</v>
      </c>
      <c r="K202" s="37"/>
    </row>
    <row r="203" spans="1:12" hidden="1" x14ac:dyDescent="0.2">
      <c r="A203" s="118" t="s">
        <v>736</v>
      </c>
      <c r="B203" s="23" t="s">
        <v>50</v>
      </c>
      <c r="C203" s="23" t="s">
        <v>106</v>
      </c>
      <c r="D203" s="23" t="s">
        <v>2022</v>
      </c>
      <c r="E203" s="26" t="str">
        <f t="shared" si="12"/>
        <v>Men Grand Masters</v>
      </c>
      <c r="F203" s="24">
        <v>20380</v>
      </c>
      <c r="G203" s="31">
        <f t="shared" si="15"/>
        <v>44561</v>
      </c>
      <c r="H203" s="27">
        <f t="shared" si="13"/>
        <v>66</v>
      </c>
      <c r="I203" s="26" t="str">
        <f t="shared" si="14"/>
        <v>Grand Masters</v>
      </c>
      <c r="J203" s="23" t="s">
        <v>1366</v>
      </c>
      <c r="K203" s="25">
        <v>55101800228</v>
      </c>
      <c r="L203" s="23" t="s">
        <v>1582</v>
      </c>
    </row>
    <row r="204" spans="1:12" hidden="1" x14ac:dyDescent="0.2">
      <c r="A204" s="234" t="s">
        <v>737</v>
      </c>
      <c r="B204" s="23" t="s">
        <v>40</v>
      </c>
      <c r="C204" s="23" t="s">
        <v>2095</v>
      </c>
      <c r="D204" s="23" t="s">
        <v>2029</v>
      </c>
      <c r="E204" s="26" t="str">
        <f t="shared" si="12"/>
        <v>Ladies Senior</v>
      </c>
      <c r="F204" s="24">
        <v>33971</v>
      </c>
      <c r="G204" s="31">
        <f t="shared" si="15"/>
        <v>44561</v>
      </c>
      <c r="H204" s="27">
        <f t="shared" si="13"/>
        <v>28</v>
      </c>
      <c r="I204" s="26" t="str">
        <f t="shared" si="14"/>
        <v>Senior</v>
      </c>
      <c r="J204" s="23" t="s">
        <v>67</v>
      </c>
      <c r="K204" s="25">
        <v>93010200269</v>
      </c>
      <c r="L204" s="23" t="s">
        <v>1582</v>
      </c>
    </row>
    <row r="205" spans="1:12" hidden="1" x14ac:dyDescent="0.2">
      <c r="A205" s="116" t="s">
        <v>738</v>
      </c>
      <c r="B205" s="23" t="s">
        <v>39</v>
      </c>
      <c r="C205" s="23" t="s">
        <v>164</v>
      </c>
      <c r="D205" s="23" t="s">
        <v>152</v>
      </c>
      <c r="E205" s="26" t="str">
        <f t="shared" si="12"/>
        <v>Men Veteran</v>
      </c>
      <c r="F205" s="24">
        <v>28922</v>
      </c>
      <c r="G205" s="31">
        <f t="shared" si="15"/>
        <v>44561</v>
      </c>
      <c r="H205" s="27">
        <f t="shared" si="13"/>
        <v>42</v>
      </c>
      <c r="I205" s="26" t="str">
        <f t="shared" si="14"/>
        <v>Veteran</v>
      </c>
      <c r="J205" s="23" t="s">
        <v>1366</v>
      </c>
      <c r="K205" s="25">
        <v>68090600050</v>
      </c>
      <c r="L205" s="23" t="s">
        <v>1582</v>
      </c>
    </row>
    <row r="206" spans="1:12" hidden="1" x14ac:dyDescent="0.2">
      <c r="A206" s="116" t="s">
        <v>739</v>
      </c>
      <c r="B206" s="23" t="s">
        <v>48</v>
      </c>
      <c r="C206" s="23" t="s">
        <v>359</v>
      </c>
      <c r="D206" s="23" t="s">
        <v>2025</v>
      </c>
      <c r="E206" s="26" t="str">
        <f t="shared" si="12"/>
        <v>Men Grand Masters</v>
      </c>
      <c r="F206" s="24">
        <v>21783</v>
      </c>
      <c r="G206" s="31">
        <f t="shared" si="15"/>
        <v>44561</v>
      </c>
      <c r="H206" s="27">
        <f t="shared" si="13"/>
        <v>62</v>
      </c>
      <c r="I206" s="26" t="str">
        <f t="shared" si="14"/>
        <v>Grand Masters</v>
      </c>
      <c r="J206" s="23" t="s">
        <v>1366</v>
      </c>
      <c r="K206" s="25">
        <v>59082100428</v>
      </c>
      <c r="L206" s="23" t="s">
        <v>1582</v>
      </c>
    </row>
    <row r="207" spans="1:12" hidden="1" x14ac:dyDescent="0.2">
      <c r="A207" s="116" t="s">
        <v>740</v>
      </c>
      <c r="B207" s="23" t="s">
        <v>41</v>
      </c>
      <c r="C207" s="23" t="s">
        <v>198</v>
      </c>
      <c r="D207" s="23" t="s">
        <v>354</v>
      </c>
      <c r="E207" s="26" t="str">
        <f t="shared" si="12"/>
        <v>Men Grand Masters</v>
      </c>
      <c r="F207" s="24">
        <v>18986</v>
      </c>
      <c r="G207" s="31">
        <f t="shared" si="15"/>
        <v>44561</v>
      </c>
      <c r="H207" s="27">
        <f t="shared" si="13"/>
        <v>70</v>
      </c>
      <c r="I207" s="26" t="str">
        <f t="shared" si="14"/>
        <v>Grand Masters</v>
      </c>
      <c r="J207" s="23" t="s">
        <v>1366</v>
      </c>
      <c r="K207" s="25">
        <v>51122400349</v>
      </c>
      <c r="L207" s="23" t="s">
        <v>1582</v>
      </c>
    </row>
    <row r="208" spans="1:12" hidden="1" x14ac:dyDescent="0.2">
      <c r="A208" s="116" t="s">
        <v>741</v>
      </c>
      <c r="B208" s="23" t="s">
        <v>44</v>
      </c>
      <c r="C208" s="23" t="s">
        <v>343</v>
      </c>
      <c r="D208" s="23" t="s">
        <v>344</v>
      </c>
      <c r="E208" s="26" t="str">
        <f t="shared" si="12"/>
        <v>Men Senior</v>
      </c>
      <c r="F208" s="24">
        <v>34463</v>
      </c>
      <c r="G208" s="31">
        <f t="shared" si="15"/>
        <v>44561</v>
      </c>
      <c r="H208" s="27">
        <f t="shared" si="13"/>
        <v>27</v>
      </c>
      <c r="I208" s="26" t="str">
        <f t="shared" si="14"/>
        <v>Senior</v>
      </c>
      <c r="J208" s="23" t="s">
        <v>1366</v>
      </c>
      <c r="K208" s="25">
        <v>94050900173</v>
      </c>
      <c r="L208" s="23" t="s">
        <v>1801</v>
      </c>
    </row>
    <row r="209" spans="1:12" hidden="1" x14ac:dyDescent="0.2">
      <c r="A209" s="118" t="s">
        <v>742</v>
      </c>
      <c r="B209" s="23" t="s">
        <v>50</v>
      </c>
      <c r="C209" s="23" t="s">
        <v>95</v>
      </c>
      <c r="D209" s="23" t="s">
        <v>109</v>
      </c>
      <c r="E209" s="26" t="str">
        <f t="shared" si="12"/>
        <v>Men Master</v>
      </c>
      <c r="F209" s="24">
        <v>24813</v>
      </c>
      <c r="G209" s="31">
        <f t="shared" si="15"/>
        <v>44561</v>
      </c>
      <c r="H209" s="27">
        <f t="shared" si="13"/>
        <v>54</v>
      </c>
      <c r="I209" s="26" t="str">
        <f t="shared" si="14"/>
        <v>Master</v>
      </c>
      <c r="J209" s="23" t="s">
        <v>1366</v>
      </c>
      <c r="K209" s="25">
        <v>67071210074</v>
      </c>
      <c r="L209" s="23" t="s">
        <v>1582</v>
      </c>
    </row>
    <row r="210" spans="1:12" hidden="1" x14ac:dyDescent="0.2">
      <c r="A210" s="69" t="s">
        <v>743</v>
      </c>
      <c r="B210" s="36" t="s">
        <v>1358</v>
      </c>
      <c r="C210" s="36" t="s">
        <v>339</v>
      </c>
      <c r="D210" s="36" t="s">
        <v>1153</v>
      </c>
      <c r="E210" s="38" t="str">
        <f t="shared" si="12"/>
        <v>Men U/16</v>
      </c>
      <c r="F210" s="35">
        <v>38817</v>
      </c>
      <c r="G210" s="31">
        <f t="shared" si="15"/>
        <v>44561</v>
      </c>
      <c r="H210" s="27">
        <f t="shared" si="13"/>
        <v>15</v>
      </c>
      <c r="I210" s="26" t="str">
        <f t="shared" si="14"/>
        <v>U/16</v>
      </c>
      <c r="J210" s="36" t="s">
        <v>1366</v>
      </c>
      <c r="K210" s="37"/>
      <c r="L210" s="36" t="s">
        <v>1582</v>
      </c>
    </row>
    <row r="211" spans="1:12" hidden="1" x14ac:dyDescent="0.2">
      <c r="A211" s="116" t="s">
        <v>744</v>
      </c>
      <c r="B211" s="23" t="s">
        <v>47</v>
      </c>
      <c r="C211" s="23" t="s">
        <v>105</v>
      </c>
      <c r="D211" s="23" t="s">
        <v>256</v>
      </c>
      <c r="E211" s="26" t="str">
        <f t="shared" si="12"/>
        <v>Men Veteran</v>
      </c>
      <c r="F211" s="24">
        <v>27046</v>
      </c>
      <c r="G211" s="31">
        <f t="shared" si="15"/>
        <v>44561</v>
      </c>
      <c r="H211" s="27">
        <f t="shared" si="13"/>
        <v>47</v>
      </c>
      <c r="I211" s="26" t="str">
        <f t="shared" si="14"/>
        <v>Veteran</v>
      </c>
      <c r="J211" s="23" t="s">
        <v>1366</v>
      </c>
      <c r="K211" s="25">
        <v>74011710113</v>
      </c>
      <c r="L211" s="23" t="s">
        <v>1582</v>
      </c>
    </row>
    <row r="212" spans="1:12" hidden="1" x14ac:dyDescent="0.2">
      <c r="A212" s="116" t="s">
        <v>745</v>
      </c>
      <c r="B212" s="23" t="s">
        <v>42</v>
      </c>
      <c r="C212" s="23" t="s">
        <v>249</v>
      </c>
      <c r="D212" s="23" t="s">
        <v>85</v>
      </c>
      <c r="E212" s="26" t="str">
        <f t="shared" si="12"/>
        <v>Men Master</v>
      </c>
      <c r="F212" s="22">
        <v>25751</v>
      </c>
      <c r="G212" s="31">
        <f t="shared" si="15"/>
        <v>44561</v>
      </c>
      <c r="H212" s="27">
        <f t="shared" si="13"/>
        <v>51</v>
      </c>
      <c r="I212" s="26" t="str">
        <f t="shared" si="14"/>
        <v>Master</v>
      </c>
      <c r="J212" s="23" t="s">
        <v>1366</v>
      </c>
      <c r="K212" s="25">
        <v>70070200386</v>
      </c>
      <c r="L212" s="23" t="s">
        <v>1582</v>
      </c>
    </row>
    <row r="213" spans="1:12" hidden="1" x14ac:dyDescent="0.2">
      <c r="A213" s="118" t="s">
        <v>746</v>
      </c>
      <c r="B213" s="23" t="s">
        <v>50</v>
      </c>
      <c r="C213" s="23" t="s">
        <v>100</v>
      </c>
      <c r="D213" s="23" t="s">
        <v>116</v>
      </c>
      <c r="E213" s="26" t="str">
        <f t="shared" si="12"/>
        <v>Men Master</v>
      </c>
      <c r="F213" s="24">
        <v>24905</v>
      </c>
      <c r="G213" s="31">
        <f t="shared" si="15"/>
        <v>44561</v>
      </c>
      <c r="H213" s="27">
        <f t="shared" si="13"/>
        <v>53</v>
      </c>
      <c r="I213" s="26" t="str">
        <f t="shared" si="14"/>
        <v>Master</v>
      </c>
      <c r="J213" s="23" t="s">
        <v>1366</v>
      </c>
      <c r="K213" s="25">
        <v>68030851690</v>
      </c>
      <c r="L213" s="23" t="s">
        <v>1585</v>
      </c>
    </row>
    <row r="214" spans="1:12" hidden="1" x14ac:dyDescent="0.2">
      <c r="A214" s="116" t="s">
        <v>747</v>
      </c>
      <c r="B214" s="23" t="s">
        <v>49</v>
      </c>
      <c r="C214" s="23" t="s">
        <v>252</v>
      </c>
      <c r="D214" s="23" t="s">
        <v>410</v>
      </c>
      <c r="E214" s="26" t="str">
        <f t="shared" si="12"/>
        <v>Men Senior</v>
      </c>
      <c r="F214" s="24">
        <v>32932</v>
      </c>
      <c r="G214" s="31">
        <f t="shared" si="15"/>
        <v>44561</v>
      </c>
      <c r="H214" s="27">
        <f t="shared" si="13"/>
        <v>31</v>
      </c>
      <c r="I214" s="26" t="str">
        <f t="shared" si="14"/>
        <v>Senior</v>
      </c>
      <c r="J214" s="23" t="s">
        <v>1366</v>
      </c>
      <c r="K214" s="25">
        <v>9002285201080</v>
      </c>
      <c r="L214" s="23" t="s">
        <v>1582</v>
      </c>
    </row>
    <row r="215" spans="1:12" hidden="1" x14ac:dyDescent="0.2">
      <c r="A215" s="116" t="s">
        <v>748</v>
      </c>
      <c r="B215" s="23" t="s">
        <v>49</v>
      </c>
      <c r="C215" s="23" t="s">
        <v>252</v>
      </c>
      <c r="D215" s="23" t="s">
        <v>1991</v>
      </c>
      <c r="E215" s="26" t="str">
        <f t="shared" si="12"/>
        <v>Men Senior</v>
      </c>
      <c r="F215" s="24">
        <v>32231</v>
      </c>
      <c r="G215" s="31">
        <f t="shared" si="15"/>
        <v>44561</v>
      </c>
      <c r="H215" s="27">
        <f t="shared" si="13"/>
        <v>33</v>
      </c>
      <c r="I215" s="26" t="str">
        <f t="shared" si="14"/>
        <v>Senior</v>
      </c>
      <c r="J215" s="23" t="s">
        <v>1366</v>
      </c>
      <c r="K215" s="25">
        <v>88032900071</v>
      </c>
      <c r="L215" s="23" t="s">
        <v>1582</v>
      </c>
    </row>
    <row r="216" spans="1:12" hidden="1" x14ac:dyDescent="0.2">
      <c r="A216" s="69" t="s">
        <v>749</v>
      </c>
      <c r="B216" s="36" t="s">
        <v>1358</v>
      </c>
      <c r="C216" s="36" t="s">
        <v>1992</v>
      </c>
      <c r="D216" s="36" t="s">
        <v>1993</v>
      </c>
      <c r="E216" s="38" t="str">
        <f t="shared" si="12"/>
        <v>Men Veteran</v>
      </c>
      <c r="F216" s="35">
        <v>27184</v>
      </c>
      <c r="G216" s="31">
        <f t="shared" si="15"/>
        <v>44561</v>
      </c>
      <c r="H216" s="27">
        <f t="shared" si="13"/>
        <v>47</v>
      </c>
      <c r="I216" s="26" t="str">
        <f t="shared" si="14"/>
        <v>Veteran</v>
      </c>
      <c r="J216" s="36" t="s">
        <v>1366</v>
      </c>
      <c r="K216" s="37">
        <v>74060400114</v>
      </c>
      <c r="L216" s="36" t="s">
        <v>1582</v>
      </c>
    </row>
    <row r="217" spans="1:12" hidden="1" x14ac:dyDescent="0.2">
      <c r="A217" s="116" t="s">
        <v>750</v>
      </c>
      <c r="B217" s="23" t="s">
        <v>43</v>
      </c>
      <c r="C217" s="23" t="s">
        <v>300</v>
      </c>
      <c r="D217" s="23" t="s">
        <v>297</v>
      </c>
      <c r="E217" s="26" t="str">
        <f t="shared" si="12"/>
        <v>Men Veteran</v>
      </c>
      <c r="F217" s="24">
        <v>28934</v>
      </c>
      <c r="G217" s="31">
        <f t="shared" si="15"/>
        <v>44561</v>
      </c>
      <c r="H217" s="27">
        <f t="shared" si="13"/>
        <v>42</v>
      </c>
      <c r="I217" s="26" t="str">
        <f t="shared" si="14"/>
        <v>Veteran</v>
      </c>
      <c r="J217" s="23" t="s">
        <v>1366</v>
      </c>
      <c r="K217" s="25">
        <v>79032010050</v>
      </c>
      <c r="L217" s="23" t="s">
        <v>1801</v>
      </c>
    </row>
    <row r="218" spans="1:12" hidden="1" x14ac:dyDescent="0.2">
      <c r="A218" s="118" t="s">
        <v>751</v>
      </c>
      <c r="B218" s="23" t="s">
        <v>50</v>
      </c>
      <c r="C218" s="23" t="s">
        <v>1994</v>
      </c>
      <c r="D218" s="23" t="s">
        <v>1995</v>
      </c>
      <c r="E218" s="26" t="str">
        <f t="shared" si="12"/>
        <v>Men Grand Masters</v>
      </c>
      <c r="F218" s="24">
        <v>22119</v>
      </c>
      <c r="G218" s="31">
        <f t="shared" si="15"/>
        <v>44561</v>
      </c>
      <c r="H218" s="27">
        <f t="shared" si="13"/>
        <v>61</v>
      </c>
      <c r="I218" s="26" t="str">
        <f t="shared" si="14"/>
        <v>Grand Masters</v>
      </c>
      <c r="J218" s="23" t="s">
        <v>1366</v>
      </c>
      <c r="K218" s="25">
        <v>60072200464</v>
      </c>
      <c r="L218" s="23" t="s">
        <v>1582</v>
      </c>
    </row>
    <row r="219" spans="1:12" hidden="1" x14ac:dyDescent="0.2">
      <c r="A219" s="118" t="s">
        <v>752</v>
      </c>
      <c r="B219" s="23" t="s">
        <v>50</v>
      </c>
      <c r="C219" s="23" t="s">
        <v>469</v>
      </c>
      <c r="D219" s="23" t="s">
        <v>413</v>
      </c>
      <c r="E219" s="26" t="str">
        <f t="shared" si="12"/>
        <v>Men Master</v>
      </c>
      <c r="F219" s="24">
        <v>24147</v>
      </c>
      <c r="G219" s="31">
        <f t="shared" si="15"/>
        <v>44561</v>
      </c>
      <c r="H219" s="27">
        <f t="shared" si="13"/>
        <v>55</v>
      </c>
      <c r="I219" s="26" t="str">
        <f t="shared" si="14"/>
        <v>Master</v>
      </c>
      <c r="J219" s="23" t="s">
        <v>1366</v>
      </c>
      <c r="K219" s="25">
        <v>66020900223</v>
      </c>
      <c r="L219" s="23" t="s">
        <v>1582</v>
      </c>
    </row>
    <row r="220" spans="1:12" hidden="1" x14ac:dyDescent="0.2">
      <c r="A220" s="118" t="s">
        <v>753</v>
      </c>
      <c r="B220" s="23" t="s">
        <v>50</v>
      </c>
      <c r="C220" s="23" t="s">
        <v>168</v>
      </c>
      <c r="D220" s="23" t="s">
        <v>338</v>
      </c>
      <c r="E220" s="26" t="str">
        <f t="shared" si="12"/>
        <v>Men Grand Masters</v>
      </c>
      <c r="F220" s="24">
        <v>19092</v>
      </c>
      <c r="G220" s="31">
        <f t="shared" si="15"/>
        <v>44561</v>
      </c>
      <c r="H220" s="27">
        <f t="shared" si="13"/>
        <v>69</v>
      </c>
      <c r="I220" s="26" t="str">
        <f t="shared" si="14"/>
        <v>Grand Masters</v>
      </c>
      <c r="J220" s="23" t="s">
        <v>1366</v>
      </c>
      <c r="K220" s="25">
        <v>52040800190</v>
      </c>
      <c r="L220" s="23" t="s">
        <v>1582</v>
      </c>
    </row>
    <row r="221" spans="1:12" hidden="1" x14ac:dyDescent="0.2">
      <c r="A221" s="116" t="s">
        <v>754</v>
      </c>
      <c r="B221" s="23" t="s">
        <v>49</v>
      </c>
      <c r="C221" s="23" t="s">
        <v>164</v>
      </c>
      <c r="D221" s="23" t="s">
        <v>273</v>
      </c>
      <c r="E221" s="26" t="str">
        <f t="shared" si="12"/>
        <v>Men Senior</v>
      </c>
      <c r="F221" s="24">
        <v>32820</v>
      </c>
      <c r="G221" s="31">
        <f t="shared" si="15"/>
        <v>44561</v>
      </c>
      <c r="H221" s="27">
        <f t="shared" si="13"/>
        <v>32</v>
      </c>
      <c r="I221" s="26" t="str">
        <f t="shared" si="14"/>
        <v>Senior</v>
      </c>
      <c r="J221" s="23" t="s">
        <v>1366</v>
      </c>
      <c r="K221" s="25">
        <v>89110800360</v>
      </c>
      <c r="L221" s="23" t="s">
        <v>1582</v>
      </c>
    </row>
    <row r="222" spans="1:12" hidden="1" x14ac:dyDescent="0.2">
      <c r="A222" s="118" t="s">
        <v>755</v>
      </c>
      <c r="B222" s="23" t="s">
        <v>50</v>
      </c>
      <c r="C222" s="23" t="s">
        <v>100</v>
      </c>
      <c r="D222" s="23" t="s">
        <v>166</v>
      </c>
      <c r="E222" s="26" t="str">
        <f t="shared" si="12"/>
        <v>Men Veteran</v>
      </c>
      <c r="F222" s="24">
        <v>29282</v>
      </c>
      <c r="G222" s="31">
        <f t="shared" si="15"/>
        <v>44561</v>
      </c>
      <c r="H222" s="27">
        <f t="shared" si="13"/>
        <v>41</v>
      </c>
      <c r="I222" s="26" t="str">
        <f t="shared" si="14"/>
        <v>Veteran</v>
      </c>
      <c r="J222" s="23" t="s">
        <v>1366</v>
      </c>
      <c r="K222" s="25">
        <v>80030210992</v>
      </c>
      <c r="L222" s="23" t="s">
        <v>1582</v>
      </c>
    </row>
    <row r="223" spans="1:12" hidden="1" x14ac:dyDescent="0.2">
      <c r="A223" s="118" t="s">
        <v>756</v>
      </c>
      <c r="B223" s="23" t="s">
        <v>50</v>
      </c>
      <c r="C223" s="23" t="s">
        <v>1996</v>
      </c>
      <c r="D223" s="23" t="s">
        <v>413</v>
      </c>
      <c r="E223" s="26" t="str">
        <f t="shared" si="12"/>
        <v>Ladies Veteran</v>
      </c>
      <c r="F223" s="24">
        <v>26850</v>
      </c>
      <c r="G223" s="31">
        <f t="shared" si="15"/>
        <v>44561</v>
      </c>
      <c r="H223" s="27">
        <f t="shared" si="13"/>
        <v>48</v>
      </c>
      <c r="I223" s="26" t="str">
        <f t="shared" si="14"/>
        <v>Veteran</v>
      </c>
      <c r="J223" s="23" t="s">
        <v>67</v>
      </c>
      <c r="K223" s="25">
        <v>73070510264</v>
      </c>
      <c r="L223" s="23" t="s">
        <v>1582</v>
      </c>
    </row>
    <row r="224" spans="1:12" s="36" customFormat="1" hidden="1" x14ac:dyDescent="0.2">
      <c r="A224" s="69" t="s">
        <v>757</v>
      </c>
      <c r="B224" s="36" t="s">
        <v>1501</v>
      </c>
      <c r="C224" s="36" t="s">
        <v>95</v>
      </c>
      <c r="D224" s="36" t="s">
        <v>378</v>
      </c>
      <c r="E224" s="38" t="str">
        <f t="shared" si="12"/>
        <v>Men Veteran</v>
      </c>
      <c r="F224" s="35">
        <v>29656</v>
      </c>
      <c r="G224" s="31">
        <f t="shared" si="15"/>
        <v>44561</v>
      </c>
      <c r="H224" s="27">
        <f t="shared" si="13"/>
        <v>40</v>
      </c>
      <c r="I224" s="26" t="str">
        <f t="shared" si="14"/>
        <v>Veteran</v>
      </c>
      <c r="J224" s="36" t="s">
        <v>1366</v>
      </c>
      <c r="K224" s="37"/>
    </row>
    <row r="225" spans="1:12" s="36" customFormat="1" hidden="1" x14ac:dyDescent="0.2">
      <c r="A225" s="119" t="s">
        <v>758</v>
      </c>
      <c r="B225" s="23" t="s">
        <v>47</v>
      </c>
      <c r="C225" s="23" t="s">
        <v>426</v>
      </c>
      <c r="D225" s="23" t="s">
        <v>434</v>
      </c>
      <c r="E225" s="26" t="str">
        <f t="shared" si="12"/>
        <v>Men Senior</v>
      </c>
      <c r="F225" s="24">
        <v>31933</v>
      </c>
      <c r="G225" s="31">
        <f t="shared" si="15"/>
        <v>44561</v>
      </c>
      <c r="H225" s="27">
        <f t="shared" si="13"/>
        <v>34</v>
      </c>
      <c r="I225" s="26" t="str">
        <f t="shared" si="14"/>
        <v>Senior</v>
      </c>
      <c r="J225" s="23" t="s">
        <v>1366</v>
      </c>
      <c r="K225" s="25">
        <v>8706055881084</v>
      </c>
      <c r="L225" s="23" t="s">
        <v>1585</v>
      </c>
    </row>
    <row r="226" spans="1:12" s="36" customFormat="1" hidden="1" x14ac:dyDescent="0.2">
      <c r="A226" s="69" t="s">
        <v>759</v>
      </c>
      <c r="B226" s="36" t="s">
        <v>1344</v>
      </c>
      <c r="C226" s="36" t="s">
        <v>95</v>
      </c>
      <c r="D226" s="36" t="s">
        <v>331</v>
      </c>
      <c r="E226" s="38" t="str">
        <f t="shared" si="12"/>
        <v>Men U/21</v>
      </c>
      <c r="F226" s="39">
        <v>37489</v>
      </c>
      <c r="G226" s="31">
        <f t="shared" si="15"/>
        <v>44561</v>
      </c>
      <c r="H226" s="27">
        <f t="shared" si="13"/>
        <v>19</v>
      </c>
      <c r="I226" s="26" t="str">
        <f t="shared" si="14"/>
        <v>U/21</v>
      </c>
      <c r="J226" s="36" t="s">
        <v>1366</v>
      </c>
      <c r="K226" s="37" t="s">
        <v>1593</v>
      </c>
      <c r="L226" s="36" t="s">
        <v>1582</v>
      </c>
    </row>
    <row r="227" spans="1:12" hidden="1" x14ac:dyDescent="0.2">
      <c r="A227" s="261" t="s">
        <v>760</v>
      </c>
      <c r="B227" s="23" t="s">
        <v>39</v>
      </c>
      <c r="C227" s="23" t="s">
        <v>2107</v>
      </c>
      <c r="D227" s="23" t="s">
        <v>280</v>
      </c>
      <c r="E227" s="26" t="str">
        <f t="shared" si="12"/>
        <v>Ladies Grand Masters</v>
      </c>
      <c r="F227" s="24">
        <v>21443</v>
      </c>
      <c r="G227" s="31">
        <f t="shared" si="15"/>
        <v>44561</v>
      </c>
      <c r="H227" s="27">
        <f t="shared" si="13"/>
        <v>63</v>
      </c>
      <c r="I227" s="26" t="str">
        <f t="shared" si="14"/>
        <v>Grand Masters</v>
      </c>
      <c r="J227" s="23" t="s">
        <v>67</v>
      </c>
      <c r="K227" s="25">
        <v>58091500475</v>
      </c>
      <c r="L227" s="23" t="s">
        <v>1582</v>
      </c>
    </row>
    <row r="228" spans="1:12" s="36" customFormat="1" hidden="1" x14ac:dyDescent="0.2">
      <c r="A228" s="69" t="s">
        <v>761</v>
      </c>
      <c r="B228" s="36" t="s">
        <v>1465</v>
      </c>
      <c r="C228" s="36" t="s">
        <v>496</v>
      </c>
      <c r="D228" s="36" t="s">
        <v>214</v>
      </c>
      <c r="E228" s="38" t="str">
        <f t="shared" si="12"/>
        <v>Ladies Grand Masters</v>
      </c>
      <c r="F228" s="35"/>
      <c r="G228" s="31">
        <f t="shared" si="15"/>
        <v>44561</v>
      </c>
      <c r="H228" s="27">
        <f t="shared" si="13"/>
        <v>122</v>
      </c>
      <c r="I228" s="26" t="str">
        <f t="shared" si="14"/>
        <v>Grand Masters</v>
      </c>
      <c r="J228" s="36" t="s">
        <v>67</v>
      </c>
      <c r="K228" s="37"/>
    </row>
    <row r="229" spans="1:12" hidden="1" x14ac:dyDescent="0.2">
      <c r="A229" s="120" t="s">
        <v>1100</v>
      </c>
      <c r="B229" s="23" t="s">
        <v>50</v>
      </c>
      <c r="C229" s="23" t="s">
        <v>1672</v>
      </c>
      <c r="D229" s="23" t="s">
        <v>1673</v>
      </c>
      <c r="E229" s="26" t="str">
        <f t="shared" si="12"/>
        <v>Men Veteran</v>
      </c>
      <c r="F229" s="24">
        <v>28960</v>
      </c>
      <c r="G229" s="31">
        <f t="shared" si="15"/>
        <v>44561</v>
      </c>
      <c r="H229" s="27">
        <f t="shared" si="13"/>
        <v>42</v>
      </c>
      <c r="I229" s="26" t="str">
        <f t="shared" si="14"/>
        <v>Veteran</v>
      </c>
      <c r="J229" s="23" t="s">
        <v>1366</v>
      </c>
      <c r="K229" s="25">
        <v>79041510974</v>
      </c>
      <c r="L229" s="23" t="s">
        <v>1582</v>
      </c>
    </row>
    <row r="230" spans="1:12" s="36" customFormat="1" hidden="1" x14ac:dyDescent="0.2">
      <c r="A230" s="69" t="s">
        <v>762</v>
      </c>
      <c r="B230" s="36" t="s">
        <v>1465</v>
      </c>
      <c r="C230" s="36" t="s">
        <v>235</v>
      </c>
      <c r="D230" s="36" t="s">
        <v>236</v>
      </c>
      <c r="E230" s="38" t="str">
        <f t="shared" si="12"/>
        <v>Men Senior</v>
      </c>
      <c r="F230" s="35">
        <v>32610</v>
      </c>
      <c r="G230" s="31">
        <f t="shared" si="15"/>
        <v>44561</v>
      </c>
      <c r="H230" s="27">
        <f t="shared" si="13"/>
        <v>32</v>
      </c>
      <c r="I230" s="26" t="str">
        <f t="shared" si="14"/>
        <v>Senior</v>
      </c>
      <c r="J230" s="36" t="s">
        <v>1366</v>
      </c>
      <c r="K230" s="37">
        <v>89041200053</v>
      </c>
      <c r="L230" s="36" t="s">
        <v>1582</v>
      </c>
    </row>
    <row r="231" spans="1:12" hidden="1" x14ac:dyDescent="0.2">
      <c r="A231" s="116" t="s">
        <v>763</v>
      </c>
      <c r="B231" s="23" t="s">
        <v>48</v>
      </c>
      <c r="C231" s="23" t="s">
        <v>104</v>
      </c>
      <c r="D231" s="23" t="s">
        <v>360</v>
      </c>
      <c r="E231" s="26" t="str">
        <f t="shared" si="12"/>
        <v>Men Senior</v>
      </c>
      <c r="F231" s="24">
        <v>32538</v>
      </c>
      <c r="G231" s="31">
        <f t="shared" si="15"/>
        <v>44561</v>
      </c>
      <c r="H231" s="27">
        <f t="shared" si="13"/>
        <v>32</v>
      </c>
      <c r="I231" s="26" t="str">
        <f t="shared" si="14"/>
        <v>Senior</v>
      </c>
      <c r="J231" s="23" t="s">
        <v>1366</v>
      </c>
      <c r="K231" s="25">
        <v>89013000010</v>
      </c>
      <c r="L231" s="23" t="s">
        <v>1582</v>
      </c>
    </row>
    <row r="232" spans="1:12" hidden="1" x14ac:dyDescent="0.2">
      <c r="A232" s="116" t="s">
        <v>764</v>
      </c>
      <c r="B232" s="23" t="s">
        <v>38</v>
      </c>
      <c r="C232" s="23" t="s">
        <v>234</v>
      </c>
      <c r="D232" s="23" t="s">
        <v>158</v>
      </c>
      <c r="E232" s="26" t="str">
        <f t="shared" si="12"/>
        <v>Men Senior</v>
      </c>
      <c r="F232" s="24">
        <v>32467</v>
      </c>
      <c r="G232" s="31">
        <f t="shared" si="15"/>
        <v>44561</v>
      </c>
      <c r="H232" s="27">
        <f t="shared" si="13"/>
        <v>33</v>
      </c>
      <c r="I232" s="26" t="str">
        <f t="shared" si="14"/>
        <v>Senior</v>
      </c>
      <c r="J232" s="23" t="s">
        <v>1366</v>
      </c>
      <c r="K232" s="25">
        <v>88112000395</v>
      </c>
      <c r="L232" s="23" t="s">
        <v>1582</v>
      </c>
    </row>
    <row r="233" spans="1:12" hidden="1" x14ac:dyDescent="0.2">
      <c r="A233" s="118" t="s">
        <v>765</v>
      </c>
      <c r="B233" s="23" t="s">
        <v>50</v>
      </c>
      <c r="C233" s="23" t="s">
        <v>521</v>
      </c>
      <c r="D233" s="23" t="s">
        <v>158</v>
      </c>
      <c r="E233" s="26" t="str">
        <f t="shared" si="12"/>
        <v>Men Master</v>
      </c>
      <c r="F233" s="24">
        <v>24732</v>
      </c>
      <c r="G233" s="31">
        <f t="shared" si="15"/>
        <v>44561</v>
      </c>
      <c r="H233" s="27">
        <f t="shared" si="13"/>
        <v>54</v>
      </c>
      <c r="I233" s="26" t="str">
        <f t="shared" si="14"/>
        <v>Master</v>
      </c>
      <c r="J233" s="23" t="s">
        <v>1366</v>
      </c>
      <c r="K233" s="25">
        <v>67091700422</v>
      </c>
      <c r="L233" s="23" t="s">
        <v>1582</v>
      </c>
    </row>
    <row r="234" spans="1:12" s="36" customFormat="1" hidden="1" x14ac:dyDescent="0.2">
      <c r="A234" s="69" t="s">
        <v>766</v>
      </c>
      <c r="B234" s="36" t="s">
        <v>1594</v>
      </c>
      <c r="C234" s="36" t="s">
        <v>486</v>
      </c>
      <c r="D234" s="36" t="s">
        <v>190</v>
      </c>
      <c r="E234" s="38" t="str">
        <f t="shared" si="12"/>
        <v>Men Senior</v>
      </c>
      <c r="F234" s="39">
        <v>35458</v>
      </c>
      <c r="G234" s="31">
        <f t="shared" si="15"/>
        <v>44561</v>
      </c>
      <c r="H234" s="27">
        <f t="shared" si="13"/>
        <v>24</v>
      </c>
      <c r="I234" s="26" t="str">
        <f t="shared" si="14"/>
        <v>Senior</v>
      </c>
      <c r="J234" s="36" t="s">
        <v>1366</v>
      </c>
      <c r="K234" s="37"/>
    </row>
    <row r="235" spans="1:12" hidden="1" x14ac:dyDescent="0.2">
      <c r="A235" s="118" t="s">
        <v>767</v>
      </c>
      <c r="B235" s="23" t="s">
        <v>50</v>
      </c>
      <c r="C235" s="23" t="s">
        <v>141</v>
      </c>
      <c r="D235" s="23" t="s">
        <v>81</v>
      </c>
      <c r="E235" s="26" t="str">
        <f t="shared" si="12"/>
        <v>Men Senior</v>
      </c>
      <c r="F235" s="24">
        <v>32553</v>
      </c>
      <c r="G235" s="31">
        <f t="shared" si="15"/>
        <v>44561</v>
      </c>
      <c r="H235" s="27">
        <f t="shared" si="13"/>
        <v>32</v>
      </c>
      <c r="I235" s="26" t="str">
        <f t="shared" si="14"/>
        <v>Senior</v>
      </c>
      <c r="J235" s="23" t="s">
        <v>1366</v>
      </c>
      <c r="K235" s="25">
        <v>89021400960</v>
      </c>
      <c r="L235" s="23" t="s">
        <v>1582</v>
      </c>
    </row>
    <row r="236" spans="1:12" s="36" customFormat="1" hidden="1" x14ac:dyDescent="0.2">
      <c r="A236" s="69" t="s">
        <v>768</v>
      </c>
      <c r="B236" s="36" t="s">
        <v>1282</v>
      </c>
      <c r="C236" s="36" t="s">
        <v>135</v>
      </c>
      <c r="D236" s="36" t="s">
        <v>136</v>
      </c>
      <c r="E236" s="38" t="str">
        <f t="shared" si="12"/>
        <v>Men Grand Masters</v>
      </c>
      <c r="F236" s="35"/>
      <c r="G236" s="31">
        <f t="shared" si="15"/>
        <v>44561</v>
      </c>
      <c r="H236" s="27">
        <f t="shared" si="13"/>
        <v>122</v>
      </c>
      <c r="I236" s="26" t="str">
        <f t="shared" si="14"/>
        <v>Grand Masters</v>
      </c>
      <c r="J236" s="36" t="s">
        <v>1366</v>
      </c>
      <c r="K236" s="37"/>
    </row>
    <row r="237" spans="1:12" hidden="1" x14ac:dyDescent="0.2">
      <c r="A237" s="116" t="s">
        <v>769</v>
      </c>
      <c r="B237" s="23" t="s">
        <v>44</v>
      </c>
      <c r="C237" s="23" t="s">
        <v>476</v>
      </c>
      <c r="D237" s="23" t="s">
        <v>2055</v>
      </c>
      <c r="E237" s="26" t="str">
        <f t="shared" si="12"/>
        <v>Men Senior</v>
      </c>
      <c r="F237" s="24">
        <v>35590</v>
      </c>
      <c r="G237" s="31">
        <f t="shared" si="15"/>
        <v>44561</v>
      </c>
      <c r="H237" s="27">
        <f t="shared" si="13"/>
        <v>24</v>
      </c>
      <c r="I237" s="26" t="str">
        <f t="shared" si="14"/>
        <v>Senior</v>
      </c>
      <c r="J237" s="23" t="s">
        <v>1366</v>
      </c>
      <c r="K237" s="25">
        <v>97060900578</v>
      </c>
      <c r="L237" s="23" t="s">
        <v>1582</v>
      </c>
    </row>
    <row r="238" spans="1:12" hidden="1" x14ac:dyDescent="0.2">
      <c r="A238" s="116" t="s">
        <v>770</v>
      </c>
      <c r="B238" s="23" t="s">
        <v>42</v>
      </c>
      <c r="C238" s="23" t="s">
        <v>1311</v>
      </c>
      <c r="D238" s="23" t="s">
        <v>1967</v>
      </c>
      <c r="E238" s="26" t="str">
        <f t="shared" si="12"/>
        <v>Men Master</v>
      </c>
      <c r="F238" s="24">
        <v>25837</v>
      </c>
      <c r="G238" s="31">
        <f t="shared" si="15"/>
        <v>44561</v>
      </c>
      <c r="H238" s="27">
        <f t="shared" si="13"/>
        <v>51</v>
      </c>
      <c r="I238" s="26" t="str">
        <f t="shared" si="14"/>
        <v>Master</v>
      </c>
      <c r="J238" s="23" t="s">
        <v>1366</v>
      </c>
      <c r="K238" s="25">
        <v>70092600638</v>
      </c>
      <c r="L238" s="23" t="s">
        <v>1582</v>
      </c>
    </row>
    <row r="239" spans="1:12" hidden="1" x14ac:dyDescent="0.2">
      <c r="A239" s="116" t="s">
        <v>771</v>
      </c>
      <c r="B239" s="23" t="s">
        <v>44</v>
      </c>
      <c r="C239" s="23" t="s">
        <v>405</v>
      </c>
      <c r="D239" s="23" t="s">
        <v>159</v>
      </c>
      <c r="E239" s="26" t="str">
        <f t="shared" si="12"/>
        <v>Men Veteran</v>
      </c>
      <c r="F239" s="24">
        <v>26513</v>
      </c>
      <c r="G239" s="31">
        <f t="shared" si="15"/>
        <v>44561</v>
      </c>
      <c r="H239" s="27">
        <f t="shared" si="13"/>
        <v>49</v>
      </c>
      <c r="I239" s="26" t="str">
        <f t="shared" si="14"/>
        <v>Veteran</v>
      </c>
      <c r="J239" s="23" t="s">
        <v>1366</v>
      </c>
      <c r="K239" s="25">
        <v>72080200011</v>
      </c>
      <c r="L239" s="23" t="s">
        <v>1582</v>
      </c>
    </row>
    <row r="240" spans="1:12" s="36" customFormat="1" hidden="1" x14ac:dyDescent="0.2">
      <c r="A240" s="69" t="s">
        <v>772</v>
      </c>
      <c r="B240" s="36" t="s">
        <v>1359</v>
      </c>
      <c r="C240" s="36" t="s">
        <v>483</v>
      </c>
      <c r="D240" s="36" t="s">
        <v>356</v>
      </c>
      <c r="E240" s="38" t="str">
        <f t="shared" si="12"/>
        <v>Men U/21</v>
      </c>
      <c r="F240" s="35">
        <v>37544</v>
      </c>
      <c r="G240" s="31">
        <f t="shared" si="15"/>
        <v>44561</v>
      </c>
      <c r="H240" s="27">
        <f t="shared" si="13"/>
        <v>19</v>
      </c>
      <c r="I240" s="26" t="str">
        <f t="shared" si="14"/>
        <v>U/21</v>
      </c>
      <c r="J240" s="36" t="s">
        <v>1366</v>
      </c>
      <c r="K240" s="37"/>
      <c r="L240" s="36" t="s">
        <v>1582</v>
      </c>
    </row>
    <row r="241" spans="1:12" s="36" customFormat="1" hidden="1" x14ac:dyDescent="0.2">
      <c r="A241" s="69" t="s">
        <v>773</v>
      </c>
      <c r="B241" s="36" t="s">
        <v>1360</v>
      </c>
      <c r="C241" s="36" t="s">
        <v>487</v>
      </c>
      <c r="D241" s="36" t="s">
        <v>325</v>
      </c>
      <c r="E241" s="38" t="str">
        <f t="shared" si="12"/>
        <v>Men Grand Masters</v>
      </c>
      <c r="F241" s="35"/>
      <c r="G241" s="31">
        <f t="shared" si="15"/>
        <v>44561</v>
      </c>
      <c r="H241" s="27">
        <f t="shared" si="13"/>
        <v>122</v>
      </c>
      <c r="I241" s="26" t="str">
        <f t="shared" si="14"/>
        <v>Grand Masters</v>
      </c>
      <c r="J241" s="36" t="s">
        <v>1366</v>
      </c>
      <c r="K241" s="37"/>
    </row>
    <row r="242" spans="1:12" hidden="1" x14ac:dyDescent="0.2">
      <c r="A242" s="116" t="s">
        <v>774</v>
      </c>
      <c r="B242" s="23" t="s">
        <v>48</v>
      </c>
      <c r="C242" s="23" t="s">
        <v>2071</v>
      </c>
      <c r="D242" s="23" t="s">
        <v>361</v>
      </c>
      <c r="E242" s="26" t="str">
        <f t="shared" si="12"/>
        <v>Men U/16</v>
      </c>
      <c r="F242" s="24">
        <v>40165</v>
      </c>
      <c r="G242" s="31">
        <f t="shared" si="15"/>
        <v>44561</v>
      </c>
      <c r="H242" s="27">
        <f t="shared" si="13"/>
        <v>12</v>
      </c>
      <c r="I242" s="26" t="str">
        <f t="shared" si="14"/>
        <v>U/16</v>
      </c>
      <c r="J242" s="23" t="s">
        <v>1366</v>
      </c>
      <c r="K242" s="25">
        <v>20091218</v>
      </c>
      <c r="L242" s="23" t="s">
        <v>1582</v>
      </c>
    </row>
    <row r="243" spans="1:12" s="36" customFormat="1" hidden="1" x14ac:dyDescent="0.2">
      <c r="A243" s="69" t="s">
        <v>775</v>
      </c>
      <c r="B243" s="36" t="s">
        <v>1071</v>
      </c>
      <c r="C243" s="36" t="s">
        <v>198</v>
      </c>
      <c r="D243" s="36" t="s">
        <v>409</v>
      </c>
      <c r="E243" s="38" t="str">
        <f t="shared" si="12"/>
        <v>Men Grand Masters</v>
      </c>
      <c r="F243" s="35"/>
      <c r="G243" s="31">
        <f t="shared" si="15"/>
        <v>44561</v>
      </c>
      <c r="H243" s="27">
        <f t="shared" si="13"/>
        <v>122</v>
      </c>
      <c r="I243" s="26" t="str">
        <f t="shared" si="14"/>
        <v>Grand Masters</v>
      </c>
      <c r="J243" s="36" t="s">
        <v>1366</v>
      </c>
      <c r="K243" s="37"/>
    </row>
    <row r="244" spans="1:12" ht="14.25" hidden="1" customHeight="1" x14ac:dyDescent="0.2">
      <c r="A244" s="116" t="s">
        <v>776</v>
      </c>
      <c r="B244" s="23" t="s">
        <v>42</v>
      </c>
      <c r="C244" s="23" t="s">
        <v>509</v>
      </c>
      <c r="D244" s="23" t="s">
        <v>434</v>
      </c>
      <c r="E244" s="26" t="str">
        <f t="shared" si="12"/>
        <v>Ladies Senior</v>
      </c>
      <c r="F244" s="24">
        <v>31461</v>
      </c>
      <c r="G244" s="31">
        <f t="shared" si="15"/>
        <v>44561</v>
      </c>
      <c r="H244" s="27">
        <f t="shared" si="13"/>
        <v>35</v>
      </c>
      <c r="I244" s="26" t="str">
        <f t="shared" si="14"/>
        <v>Senior</v>
      </c>
      <c r="J244" s="23" t="s">
        <v>67</v>
      </c>
      <c r="K244" s="25">
        <v>86021800834</v>
      </c>
      <c r="L244" s="23" t="s">
        <v>1582</v>
      </c>
    </row>
    <row r="245" spans="1:12" hidden="1" x14ac:dyDescent="0.2">
      <c r="A245" s="116" t="s">
        <v>777</v>
      </c>
      <c r="B245" s="23" t="s">
        <v>49</v>
      </c>
      <c r="C245" s="23" t="s">
        <v>144</v>
      </c>
      <c r="D245" s="23" t="s">
        <v>242</v>
      </c>
      <c r="E245" s="26" t="str">
        <f t="shared" si="12"/>
        <v>Men Veteran</v>
      </c>
      <c r="F245" s="24">
        <v>27184</v>
      </c>
      <c r="G245" s="31">
        <f t="shared" si="15"/>
        <v>44561</v>
      </c>
      <c r="H245" s="27">
        <f t="shared" si="13"/>
        <v>47</v>
      </c>
      <c r="I245" s="26" t="str">
        <f t="shared" si="14"/>
        <v>Veteran</v>
      </c>
      <c r="J245" s="23" t="s">
        <v>1366</v>
      </c>
      <c r="K245" s="25">
        <v>74060400114</v>
      </c>
      <c r="L245" s="23" t="s">
        <v>1582</v>
      </c>
    </row>
    <row r="246" spans="1:12" hidden="1" x14ac:dyDescent="0.2">
      <c r="A246" s="118" t="s">
        <v>778</v>
      </c>
      <c r="B246" s="23" t="s">
        <v>2078</v>
      </c>
      <c r="C246" s="23" t="s">
        <v>374</v>
      </c>
      <c r="D246" s="23" t="s">
        <v>372</v>
      </c>
      <c r="E246" s="26" t="str">
        <f t="shared" si="12"/>
        <v>Men Grand Masters</v>
      </c>
      <c r="F246" s="24">
        <v>22564</v>
      </c>
      <c r="G246" s="31">
        <f t="shared" si="15"/>
        <v>44561</v>
      </c>
      <c r="H246" s="27">
        <f t="shared" si="13"/>
        <v>60</v>
      </c>
      <c r="I246" s="26" t="str">
        <f t="shared" si="14"/>
        <v>Grand Masters</v>
      </c>
      <c r="J246" s="23" t="s">
        <v>1366</v>
      </c>
      <c r="K246" s="25">
        <v>61101000864</v>
      </c>
      <c r="L246" s="23" t="s">
        <v>1582</v>
      </c>
    </row>
    <row r="247" spans="1:12" hidden="1" x14ac:dyDescent="0.2">
      <c r="A247" s="116" t="s">
        <v>779</v>
      </c>
      <c r="B247" s="23" t="s">
        <v>48</v>
      </c>
      <c r="C247" s="23" t="s">
        <v>103</v>
      </c>
      <c r="D247" s="23" t="s">
        <v>361</v>
      </c>
      <c r="E247" s="26" t="str">
        <f t="shared" si="12"/>
        <v>Men Senior</v>
      </c>
      <c r="F247" s="24">
        <v>30186</v>
      </c>
      <c r="G247" s="31">
        <f t="shared" si="15"/>
        <v>44561</v>
      </c>
      <c r="H247" s="27">
        <f t="shared" si="13"/>
        <v>39</v>
      </c>
      <c r="I247" s="26" t="str">
        <f t="shared" si="14"/>
        <v>Senior</v>
      </c>
      <c r="J247" s="23" t="s">
        <v>1366</v>
      </c>
      <c r="K247" s="25">
        <v>82082310337</v>
      </c>
      <c r="L247" s="23" t="s">
        <v>1582</v>
      </c>
    </row>
    <row r="248" spans="1:12" s="36" customFormat="1" hidden="1" x14ac:dyDescent="0.2">
      <c r="A248" s="69" t="s">
        <v>780</v>
      </c>
      <c r="B248" s="36" t="s">
        <v>1360</v>
      </c>
      <c r="C248" s="36" t="s">
        <v>320</v>
      </c>
      <c r="D248" s="36" t="s">
        <v>296</v>
      </c>
      <c r="E248" s="38" t="str">
        <f t="shared" si="12"/>
        <v>Men Grand Masters</v>
      </c>
      <c r="F248" s="35">
        <v>17322</v>
      </c>
      <c r="G248" s="31">
        <f t="shared" si="15"/>
        <v>44561</v>
      </c>
      <c r="H248" s="27">
        <f t="shared" si="13"/>
        <v>74</v>
      </c>
      <c r="I248" s="26" t="str">
        <f t="shared" si="14"/>
        <v>Grand Masters</v>
      </c>
      <c r="J248" s="36" t="s">
        <v>1366</v>
      </c>
      <c r="K248" s="37"/>
    </row>
    <row r="249" spans="1:12" s="36" customFormat="1" hidden="1" x14ac:dyDescent="0.2">
      <c r="A249" s="69" t="s">
        <v>781</v>
      </c>
      <c r="B249" s="36" t="s">
        <v>1282</v>
      </c>
      <c r="C249" s="36" t="s">
        <v>107</v>
      </c>
      <c r="D249" s="36" t="s">
        <v>111</v>
      </c>
      <c r="E249" s="38" t="str">
        <f t="shared" si="12"/>
        <v>Men Grand Masters</v>
      </c>
      <c r="F249" s="35"/>
      <c r="G249" s="31">
        <f t="shared" si="15"/>
        <v>44561</v>
      </c>
      <c r="H249" s="27">
        <f t="shared" si="13"/>
        <v>122</v>
      </c>
      <c r="I249" s="26" t="str">
        <f t="shared" si="14"/>
        <v>Grand Masters</v>
      </c>
      <c r="J249" s="36" t="s">
        <v>1366</v>
      </c>
      <c r="K249" s="37"/>
    </row>
    <row r="250" spans="1:12" s="36" customFormat="1" hidden="1" x14ac:dyDescent="0.2">
      <c r="A250" s="69" t="s">
        <v>782</v>
      </c>
      <c r="B250" s="36" t="s">
        <v>1360</v>
      </c>
      <c r="C250" s="36" t="s">
        <v>186</v>
      </c>
      <c r="D250" s="36" t="s">
        <v>327</v>
      </c>
      <c r="E250" s="38" t="str">
        <f t="shared" si="12"/>
        <v>Men Grand Masters</v>
      </c>
      <c r="F250" s="35"/>
      <c r="G250" s="31">
        <f t="shared" si="15"/>
        <v>44561</v>
      </c>
      <c r="H250" s="27">
        <f t="shared" si="13"/>
        <v>122</v>
      </c>
      <c r="I250" s="26" t="str">
        <f t="shared" si="14"/>
        <v>Grand Masters</v>
      </c>
      <c r="J250" s="36" t="s">
        <v>1366</v>
      </c>
      <c r="K250" s="37"/>
    </row>
    <row r="251" spans="1:12" hidden="1" x14ac:dyDescent="0.2">
      <c r="A251" s="116" t="s">
        <v>783</v>
      </c>
      <c r="B251" s="23" t="s">
        <v>40</v>
      </c>
      <c r="C251" s="23" t="s">
        <v>2028</v>
      </c>
      <c r="D251" s="23" t="s">
        <v>2029</v>
      </c>
      <c r="E251" s="26" t="str">
        <f t="shared" si="12"/>
        <v>Men Senior</v>
      </c>
      <c r="F251" s="24">
        <v>31380</v>
      </c>
      <c r="G251" s="31">
        <f t="shared" si="15"/>
        <v>44561</v>
      </c>
      <c r="H251" s="27">
        <f t="shared" si="13"/>
        <v>36</v>
      </c>
      <c r="I251" s="26" t="str">
        <f t="shared" si="14"/>
        <v>Senior</v>
      </c>
      <c r="J251" s="23" t="s">
        <v>1366</v>
      </c>
      <c r="K251" s="25">
        <v>85112910305</v>
      </c>
      <c r="L251" s="23" t="s">
        <v>1582</v>
      </c>
    </row>
    <row r="252" spans="1:12" s="36" customFormat="1" hidden="1" x14ac:dyDescent="0.2">
      <c r="A252" s="69" t="s">
        <v>784</v>
      </c>
      <c r="B252" s="36" t="s">
        <v>1501</v>
      </c>
      <c r="C252" s="36" t="s">
        <v>391</v>
      </c>
      <c r="D252" s="36" t="s">
        <v>392</v>
      </c>
      <c r="E252" s="38" t="str">
        <f t="shared" si="12"/>
        <v>Men Veteran</v>
      </c>
      <c r="F252" s="35">
        <v>26490</v>
      </c>
      <c r="G252" s="31">
        <f t="shared" si="15"/>
        <v>44561</v>
      </c>
      <c r="H252" s="27">
        <f t="shared" si="13"/>
        <v>49</v>
      </c>
      <c r="I252" s="26" t="str">
        <f t="shared" si="14"/>
        <v>Veteran</v>
      </c>
      <c r="J252" s="36" t="s">
        <v>1366</v>
      </c>
      <c r="K252" s="37"/>
    </row>
    <row r="253" spans="1:12" s="36" customFormat="1" hidden="1" x14ac:dyDescent="0.2">
      <c r="A253" s="69" t="s">
        <v>785</v>
      </c>
      <c r="B253" s="36" t="s">
        <v>1073</v>
      </c>
      <c r="C253" s="36" t="s">
        <v>261</v>
      </c>
      <c r="D253" s="36" t="s">
        <v>78</v>
      </c>
      <c r="E253" s="38" t="str">
        <f t="shared" si="12"/>
        <v>Men Grand Masters</v>
      </c>
      <c r="F253" s="35"/>
      <c r="G253" s="31">
        <f t="shared" si="15"/>
        <v>44561</v>
      </c>
      <c r="H253" s="27">
        <f t="shared" si="13"/>
        <v>122</v>
      </c>
      <c r="I253" s="26" t="str">
        <f t="shared" si="14"/>
        <v>Grand Masters</v>
      </c>
      <c r="J253" s="36" t="s">
        <v>1366</v>
      </c>
      <c r="K253" s="37"/>
    </row>
    <row r="254" spans="1:12" s="36" customFormat="1" hidden="1" x14ac:dyDescent="0.2">
      <c r="A254" s="69" t="s">
        <v>786</v>
      </c>
      <c r="B254" s="36" t="s">
        <v>1073</v>
      </c>
      <c r="C254" s="36" t="s">
        <v>267</v>
      </c>
      <c r="D254" s="36" t="s">
        <v>250</v>
      </c>
      <c r="E254" s="38" t="str">
        <f t="shared" si="12"/>
        <v>Men Grand Masters</v>
      </c>
      <c r="F254" s="35"/>
      <c r="G254" s="31">
        <f t="shared" si="15"/>
        <v>44561</v>
      </c>
      <c r="H254" s="27">
        <f t="shared" si="13"/>
        <v>122</v>
      </c>
      <c r="I254" s="26" t="str">
        <f t="shared" si="14"/>
        <v>Grand Masters</v>
      </c>
      <c r="J254" s="36" t="s">
        <v>1366</v>
      </c>
      <c r="K254" s="37"/>
    </row>
    <row r="255" spans="1:12" hidden="1" x14ac:dyDescent="0.2">
      <c r="A255" s="69" t="s">
        <v>787</v>
      </c>
      <c r="B255" s="36" t="s">
        <v>1437</v>
      </c>
      <c r="C255" s="36" t="s">
        <v>95</v>
      </c>
      <c r="D255" s="36" t="s">
        <v>447</v>
      </c>
      <c r="E255" s="38" t="str">
        <f t="shared" si="12"/>
        <v>Men Master</v>
      </c>
      <c r="F255" s="35">
        <v>22924</v>
      </c>
      <c r="G255" s="31">
        <f t="shared" si="15"/>
        <v>44561</v>
      </c>
      <c r="H255" s="27">
        <f t="shared" si="13"/>
        <v>59</v>
      </c>
      <c r="I255" s="26" t="str">
        <f t="shared" si="14"/>
        <v>Master</v>
      </c>
      <c r="J255" s="36" t="s">
        <v>1366</v>
      </c>
      <c r="K255" s="37">
        <v>62100510029</v>
      </c>
      <c r="L255" s="36" t="s">
        <v>1582</v>
      </c>
    </row>
    <row r="256" spans="1:12" s="36" customFormat="1" hidden="1" x14ac:dyDescent="0.2">
      <c r="A256" s="69" t="s">
        <v>788</v>
      </c>
      <c r="B256" s="36" t="s">
        <v>1437</v>
      </c>
      <c r="C256" s="36" t="s">
        <v>453</v>
      </c>
      <c r="D256" s="36" t="s">
        <v>116</v>
      </c>
      <c r="E256" s="38" t="str">
        <f t="shared" si="12"/>
        <v>Ladies Veteran</v>
      </c>
      <c r="F256" s="35">
        <v>28510</v>
      </c>
      <c r="G256" s="31">
        <f t="shared" si="15"/>
        <v>44561</v>
      </c>
      <c r="H256" s="27">
        <f t="shared" si="13"/>
        <v>43</v>
      </c>
      <c r="I256" s="26" t="str">
        <f t="shared" si="14"/>
        <v>Veteran</v>
      </c>
      <c r="J256" s="36" t="s">
        <v>67</v>
      </c>
      <c r="K256" s="37"/>
    </row>
    <row r="257" spans="1:12" s="36" customFormat="1" ht="14.25" hidden="1" customHeight="1" x14ac:dyDescent="0.2">
      <c r="A257" s="69" t="s">
        <v>789</v>
      </c>
      <c r="B257" s="36" t="s">
        <v>1344</v>
      </c>
      <c r="C257" s="36" t="s">
        <v>520</v>
      </c>
      <c r="D257" s="36" t="s">
        <v>258</v>
      </c>
      <c r="E257" s="38" t="str">
        <f t="shared" si="12"/>
        <v>Men Master</v>
      </c>
      <c r="F257" s="35">
        <v>24706</v>
      </c>
      <c r="G257" s="31">
        <f t="shared" si="15"/>
        <v>44561</v>
      </c>
      <c r="H257" s="27">
        <f t="shared" si="13"/>
        <v>54</v>
      </c>
      <c r="I257" s="26" t="str">
        <f t="shared" si="14"/>
        <v>Master</v>
      </c>
      <c r="J257" s="36" t="s">
        <v>1366</v>
      </c>
      <c r="K257" s="37">
        <v>67082200102</v>
      </c>
      <c r="L257" s="36" t="s">
        <v>1582</v>
      </c>
    </row>
    <row r="258" spans="1:12" hidden="1" x14ac:dyDescent="0.2">
      <c r="A258" s="116" t="s">
        <v>790</v>
      </c>
      <c r="B258" s="23" t="s">
        <v>37</v>
      </c>
      <c r="C258" s="23" t="s">
        <v>334</v>
      </c>
      <c r="D258" s="23" t="s">
        <v>335</v>
      </c>
      <c r="E258" s="26" t="str">
        <f t="shared" si="12"/>
        <v>Men Veteran</v>
      </c>
      <c r="F258" s="24">
        <v>28244</v>
      </c>
      <c r="G258" s="31">
        <f t="shared" si="15"/>
        <v>44561</v>
      </c>
      <c r="H258" s="27">
        <f t="shared" si="13"/>
        <v>44</v>
      </c>
      <c r="I258" s="26" t="str">
        <f t="shared" si="14"/>
        <v>Veteran</v>
      </c>
      <c r="J258" s="23" t="s">
        <v>1366</v>
      </c>
      <c r="K258" s="25">
        <v>77042910297</v>
      </c>
      <c r="L258" s="23" t="s">
        <v>1582</v>
      </c>
    </row>
    <row r="259" spans="1:12" hidden="1" x14ac:dyDescent="0.2">
      <c r="A259" s="116" t="s">
        <v>791</v>
      </c>
      <c r="B259" s="23" t="s">
        <v>47</v>
      </c>
      <c r="C259" s="23" t="s">
        <v>269</v>
      </c>
      <c r="D259" s="23" t="s">
        <v>270</v>
      </c>
      <c r="E259" s="26" t="str">
        <f t="shared" si="12"/>
        <v>Men Veteran</v>
      </c>
      <c r="F259" s="24">
        <v>29166</v>
      </c>
      <c r="G259" s="31">
        <f t="shared" si="15"/>
        <v>44561</v>
      </c>
      <c r="H259" s="27">
        <f t="shared" si="13"/>
        <v>42</v>
      </c>
      <c r="I259" s="26" t="str">
        <f t="shared" si="14"/>
        <v>Veteran</v>
      </c>
      <c r="J259" s="23" t="s">
        <v>1366</v>
      </c>
      <c r="K259" s="25">
        <v>79110710167</v>
      </c>
      <c r="L259" s="23" t="s">
        <v>1582</v>
      </c>
    </row>
    <row r="260" spans="1:12" s="36" customFormat="1" hidden="1" x14ac:dyDescent="0.2">
      <c r="A260" s="69" t="s">
        <v>792</v>
      </c>
      <c r="B260" s="36" t="s">
        <v>1437</v>
      </c>
      <c r="C260" s="36" t="s">
        <v>262</v>
      </c>
      <c r="D260" s="36" t="s">
        <v>256</v>
      </c>
      <c r="E260" s="38" t="str">
        <f t="shared" si="12"/>
        <v>Men Veteran</v>
      </c>
      <c r="F260" s="35">
        <v>26704</v>
      </c>
      <c r="G260" s="31">
        <f t="shared" si="15"/>
        <v>44561</v>
      </c>
      <c r="H260" s="27">
        <f t="shared" si="13"/>
        <v>48</v>
      </c>
      <c r="I260" s="26" t="str">
        <f t="shared" si="14"/>
        <v>Veteran</v>
      </c>
      <c r="J260" s="36" t="s">
        <v>1366</v>
      </c>
      <c r="K260" s="37"/>
    </row>
    <row r="261" spans="1:12" hidden="1" x14ac:dyDescent="0.2">
      <c r="A261" s="118" t="s">
        <v>793</v>
      </c>
      <c r="B261" s="23" t="s">
        <v>2079</v>
      </c>
      <c r="C261" s="23" t="s">
        <v>411</v>
      </c>
      <c r="D261" s="23" t="s">
        <v>74</v>
      </c>
      <c r="E261" s="26" t="str">
        <f t="shared" ref="E261:E305" si="16">CONCATENATE(J261," ",I261)</f>
        <v>Men Senior</v>
      </c>
      <c r="F261" s="24">
        <v>32639</v>
      </c>
      <c r="G261" s="31">
        <f t="shared" si="15"/>
        <v>44561</v>
      </c>
      <c r="H261" s="27">
        <f t="shared" ref="H261:H305" si="17">INT(YEARFRAC(F261,G261))</f>
        <v>32</v>
      </c>
      <c r="I261" s="26" t="str">
        <f t="shared" ref="I261:I305" si="18">IF(H261="","Senior",IF(H261&gt;59.999,"Grand Masters",IF(H261&gt;49.999,"Master",IF(H261&gt;39.999,"Veteran",IF(H261&gt;21.999,"Senior",IF(H261&gt;16.999,"U/21","U/16"))))))</f>
        <v>Senior</v>
      </c>
      <c r="J261" s="23" t="s">
        <v>1366</v>
      </c>
      <c r="K261" s="25">
        <v>89051100523</v>
      </c>
      <c r="L261" s="23" t="s">
        <v>1582</v>
      </c>
    </row>
    <row r="262" spans="1:12" hidden="1" x14ac:dyDescent="0.2">
      <c r="A262" s="69" t="s">
        <v>794</v>
      </c>
      <c r="B262" s="36" t="s">
        <v>1359</v>
      </c>
      <c r="C262" s="36" t="s">
        <v>376</v>
      </c>
      <c r="D262" s="36" t="s">
        <v>441</v>
      </c>
      <c r="E262" s="38" t="str">
        <f t="shared" si="16"/>
        <v>Men Senior</v>
      </c>
      <c r="F262" s="35">
        <v>30136</v>
      </c>
      <c r="G262" s="31">
        <f t="shared" ref="G262:G305" si="19">$G$5</f>
        <v>44561</v>
      </c>
      <c r="H262" s="27">
        <f t="shared" si="17"/>
        <v>39</v>
      </c>
      <c r="I262" s="26" t="str">
        <f t="shared" si="18"/>
        <v>Senior</v>
      </c>
      <c r="J262" s="36" t="s">
        <v>1366</v>
      </c>
      <c r="K262" s="37">
        <v>82070410967</v>
      </c>
      <c r="L262" s="36" t="s">
        <v>1582</v>
      </c>
    </row>
    <row r="263" spans="1:12" hidden="1" x14ac:dyDescent="0.2">
      <c r="A263" s="116" t="s">
        <v>795</v>
      </c>
      <c r="B263" s="23" t="s">
        <v>37</v>
      </c>
      <c r="C263" s="23" t="s">
        <v>313</v>
      </c>
      <c r="D263" s="23" t="s">
        <v>314</v>
      </c>
      <c r="E263" s="26" t="str">
        <f t="shared" si="16"/>
        <v>Men Veteran</v>
      </c>
      <c r="F263" s="24">
        <v>27354</v>
      </c>
      <c r="G263" s="31">
        <f t="shared" si="19"/>
        <v>44561</v>
      </c>
      <c r="H263" s="27">
        <f t="shared" si="17"/>
        <v>47</v>
      </c>
      <c r="I263" s="26" t="str">
        <f t="shared" si="18"/>
        <v>Veteran</v>
      </c>
      <c r="J263" s="23" t="s">
        <v>1366</v>
      </c>
      <c r="K263" s="25">
        <v>74112110146</v>
      </c>
      <c r="L263" s="23" t="s">
        <v>1582</v>
      </c>
    </row>
    <row r="264" spans="1:12" hidden="1" x14ac:dyDescent="0.2">
      <c r="A264" s="118" t="s">
        <v>796</v>
      </c>
      <c r="B264" s="23" t="s">
        <v>2078</v>
      </c>
      <c r="C264" s="23" t="s">
        <v>77</v>
      </c>
      <c r="D264" s="23" t="s">
        <v>371</v>
      </c>
      <c r="E264" s="26" t="str">
        <f t="shared" si="16"/>
        <v>Men Veteran</v>
      </c>
      <c r="F264" s="24">
        <v>26876</v>
      </c>
      <c r="G264" s="31">
        <f t="shared" si="19"/>
        <v>44561</v>
      </c>
      <c r="H264" s="27">
        <f t="shared" si="17"/>
        <v>48</v>
      </c>
      <c r="I264" s="26" t="str">
        <f t="shared" si="18"/>
        <v>Veteran</v>
      </c>
      <c r="J264" s="23" t="s">
        <v>1366</v>
      </c>
      <c r="K264" s="25">
        <v>73073100091</v>
      </c>
      <c r="L264" s="23" t="s">
        <v>1582</v>
      </c>
    </row>
    <row r="265" spans="1:12" s="36" customFormat="1" hidden="1" x14ac:dyDescent="0.2">
      <c r="A265" s="69" t="s">
        <v>797</v>
      </c>
      <c r="B265" s="36" t="s">
        <v>1074</v>
      </c>
      <c r="C265" s="36" t="s">
        <v>228</v>
      </c>
      <c r="D265" s="36" t="s">
        <v>229</v>
      </c>
      <c r="E265" s="38" t="str">
        <f t="shared" si="16"/>
        <v>Men Grand Masters</v>
      </c>
      <c r="F265" s="35"/>
      <c r="G265" s="31">
        <f t="shared" si="19"/>
        <v>44561</v>
      </c>
      <c r="H265" s="27">
        <f t="shared" si="17"/>
        <v>122</v>
      </c>
      <c r="I265" s="26" t="str">
        <f t="shared" si="18"/>
        <v>Grand Masters</v>
      </c>
      <c r="J265" s="36" t="s">
        <v>1366</v>
      </c>
      <c r="K265" s="37"/>
    </row>
    <row r="266" spans="1:12" s="36" customFormat="1" hidden="1" x14ac:dyDescent="0.2">
      <c r="A266" s="69" t="s">
        <v>798</v>
      </c>
      <c r="B266" s="36" t="s">
        <v>1501</v>
      </c>
      <c r="C266" s="36" t="s">
        <v>366</v>
      </c>
      <c r="D266" s="36" t="s">
        <v>367</v>
      </c>
      <c r="E266" s="38" t="str">
        <f t="shared" si="16"/>
        <v>Men Master</v>
      </c>
      <c r="F266" s="35">
        <v>24902</v>
      </c>
      <c r="G266" s="31">
        <f t="shared" si="19"/>
        <v>44561</v>
      </c>
      <c r="H266" s="27">
        <f t="shared" si="17"/>
        <v>53</v>
      </c>
      <c r="I266" s="26" t="str">
        <f t="shared" si="18"/>
        <v>Master</v>
      </c>
      <c r="J266" s="36" t="s">
        <v>1366</v>
      </c>
      <c r="K266" s="37">
        <v>6803040101287</v>
      </c>
    </row>
    <row r="267" spans="1:12" hidden="1" x14ac:dyDescent="0.2">
      <c r="A267" s="263" t="s">
        <v>799</v>
      </c>
      <c r="B267" s="23" t="s">
        <v>38</v>
      </c>
      <c r="C267" s="23" t="s">
        <v>181</v>
      </c>
      <c r="D267" s="23" t="s">
        <v>221</v>
      </c>
      <c r="E267" s="26" t="str">
        <f t="shared" si="16"/>
        <v>Men Senior</v>
      </c>
      <c r="F267" s="24">
        <v>30942</v>
      </c>
      <c r="G267" s="31">
        <f t="shared" si="19"/>
        <v>44561</v>
      </c>
      <c r="H267" s="27">
        <f t="shared" si="17"/>
        <v>37</v>
      </c>
      <c r="I267" s="26" t="str">
        <f t="shared" si="18"/>
        <v>Senior</v>
      </c>
      <c r="J267" s="23" t="s">
        <v>1366</v>
      </c>
      <c r="K267" s="25">
        <v>84091710611</v>
      </c>
      <c r="L267" s="23" t="s">
        <v>1582</v>
      </c>
    </row>
    <row r="268" spans="1:12" s="36" customFormat="1" hidden="1" x14ac:dyDescent="0.2">
      <c r="A268" s="69" t="s">
        <v>800</v>
      </c>
      <c r="B268" s="36" t="s">
        <v>1360</v>
      </c>
      <c r="C268" s="36" t="s">
        <v>287</v>
      </c>
      <c r="D268" s="36" t="s">
        <v>280</v>
      </c>
      <c r="E268" s="38" t="str">
        <f t="shared" si="16"/>
        <v>Men Grand Masters</v>
      </c>
      <c r="F268" s="35"/>
      <c r="G268" s="31">
        <f t="shared" si="19"/>
        <v>44561</v>
      </c>
      <c r="H268" s="27">
        <f t="shared" si="17"/>
        <v>122</v>
      </c>
      <c r="I268" s="26" t="str">
        <f t="shared" si="18"/>
        <v>Grand Masters</v>
      </c>
      <c r="J268" s="36" t="s">
        <v>1366</v>
      </c>
      <c r="K268" s="37"/>
    </row>
    <row r="269" spans="1:12" s="36" customFormat="1" hidden="1" x14ac:dyDescent="0.2">
      <c r="A269" s="69" t="s">
        <v>801</v>
      </c>
      <c r="B269" s="36" t="s">
        <v>1070</v>
      </c>
      <c r="C269" s="36" t="s">
        <v>461</v>
      </c>
      <c r="D269" s="36" t="s">
        <v>138</v>
      </c>
      <c r="E269" s="38" t="str">
        <f t="shared" si="16"/>
        <v>Ladies U/21</v>
      </c>
      <c r="F269" s="35">
        <v>37881</v>
      </c>
      <c r="G269" s="31">
        <f t="shared" si="19"/>
        <v>44561</v>
      </c>
      <c r="H269" s="27">
        <f t="shared" si="17"/>
        <v>18</v>
      </c>
      <c r="I269" s="26" t="str">
        <f t="shared" si="18"/>
        <v>U/21</v>
      </c>
      <c r="J269" s="36" t="s">
        <v>67</v>
      </c>
      <c r="K269" s="37"/>
    </row>
    <row r="270" spans="1:12" hidden="1" x14ac:dyDescent="0.2">
      <c r="A270" s="116" t="s">
        <v>802</v>
      </c>
      <c r="B270" s="23" t="s">
        <v>48</v>
      </c>
      <c r="C270" s="23" t="s">
        <v>301</v>
      </c>
      <c r="D270" s="23" t="s">
        <v>338</v>
      </c>
      <c r="E270" s="26" t="str">
        <f t="shared" si="16"/>
        <v>Men Veteran</v>
      </c>
      <c r="F270" s="24">
        <v>28129</v>
      </c>
      <c r="G270" s="31">
        <f t="shared" si="19"/>
        <v>44561</v>
      </c>
      <c r="H270" s="27">
        <f t="shared" si="17"/>
        <v>44</v>
      </c>
      <c r="I270" s="26" t="str">
        <f t="shared" si="18"/>
        <v>Veteran</v>
      </c>
      <c r="J270" s="23" t="s">
        <v>1366</v>
      </c>
      <c r="K270" s="25">
        <v>77010400121</v>
      </c>
      <c r="L270" s="23" t="s">
        <v>1582</v>
      </c>
    </row>
    <row r="271" spans="1:12" s="36" customFormat="1" hidden="1" x14ac:dyDescent="0.2">
      <c r="A271" s="69" t="s">
        <v>803</v>
      </c>
      <c r="B271" s="36" t="s">
        <v>1501</v>
      </c>
      <c r="C271" s="36" t="s">
        <v>1687</v>
      </c>
      <c r="D271" s="36" t="s">
        <v>372</v>
      </c>
      <c r="E271" s="38" t="str">
        <f t="shared" si="16"/>
        <v>Men Senior</v>
      </c>
      <c r="F271" s="35">
        <v>32105</v>
      </c>
      <c r="G271" s="31">
        <f t="shared" si="19"/>
        <v>44561</v>
      </c>
      <c r="H271" s="27">
        <f t="shared" si="17"/>
        <v>34</v>
      </c>
      <c r="I271" s="26" t="str">
        <f t="shared" si="18"/>
        <v>Senior</v>
      </c>
      <c r="J271" s="36" t="s">
        <v>1366</v>
      </c>
      <c r="K271" s="37"/>
    </row>
    <row r="272" spans="1:12" hidden="1" x14ac:dyDescent="0.2">
      <c r="A272" s="118" t="s">
        <v>804</v>
      </c>
      <c r="B272" s="23" t="s">
        <v>2078</v>
      </c>
      <c r="C272" s="23" t="s">
        <v>198</v>
      </c>
      <c r="D272" s="23" t="s">
        <v>78</v>
      </c>
      <c r="E272" s="26" t="str">
        <f t="shared" si="16"/>
        <v>Men Senior</v>
      </c>
      <c r="F272" s="24">
        <v>30580</v>
      </c>
      <c r="G272" s="31">
        <f t="shared" si="19"/>
        <v>44561</v>
      </c>
      <c r="H272" s="27">
        <f t="shared" si="17"/>
        <v>38</v>
      </c>
      <c r="I272" s="26" t="str">
        <f t="shared" si="18"/>
        <v>Senior</v>
      </c>
      <c r="J272" s="23" t="s">
        <v>1366</v>
      </c>
      <c r="K272" s="25">
        <v>83092110889</v>
      </c>
      <c r="L272" s="23" t="s">
        <v>1582</v>
      </c>
    </row>
    <row r="273" spans="1:12" ht="13.5" hidden="1" customHeight="1" x14ac:dyDescent="0.2">
      <c r="A273" s="233" t="s">
        <v>805</v>
      </c>
      <c r="B273" s="23" t="s">
        <v>39</v>
      </c>
      <c r="C273" s="23" t="s">
        <v>287</v>
      </c>
      <c r="D273" s="23" t="s">
        <v>280</v>
      </c>
      <c r="E273" s="26" t="str">
        <f t="shared" si="16"/>
        <v>Men Grand Masters</v>
      </c>
      <c r="F273" s="24">
        <v>20659</v>
      </c>
      <c r="G273" s="31">
        <f t="shared" si="19"/>
        <v>44561</v>
      </c>
      <c r="H273" s="27">
        <f t="shared" si="17"/>
        <v>65</v>
      </c>
      <c r="I273" s="26" t="str">
        <f t="shared" si="18"/>
        <v>Grand Masters</v>
      </c>
      <c r="J273" s="23" t="s">
        <v>1366</v>
      </c>
      <c r="K273" s="25">
        <v>92103000102</v>
      </c>
      <c r="L273" s="23" t="s">
        <v>1582</v>
      </c>
    </row>
    <row r="274" spans="1:12" s="36" customFormat="1" hidden="1" x14ac:dyDescent="0.2">
      <c r="A274" s="69" t="s">
        <v>806</v>
      </c>
      <c r="B274" s="36" t="s">
        <v>1071</v>
      </c>
      <c r="C274" s="36" t="s">
        <v>505</v>
      </c>
      <c r="D274" s="36" t="s">
        <v>409</v>
      </c>
      <c r="E274" s="38" t="str">
        <f t="shared" si="16"/>
        <v>Ladies Grand Masters</v>
      </c>
      <c r="F274" s="35"/>
      <c r="G274" s="31">
        <f t="shared" si="19"/>
        <v>44561</v>
      </c>
      <c r="H274" s="27">
        <f t="shared" si="17"/>
        <v>122</v>
      </c>
      <c r="I274" s="26" t="str">
        <f t="shared" si="18"/>
        <v>Grand Masters</v>
      </c>
      <c r="J274" s="36" t="s">
        <v>67</v>
      </c>
      <c r="K274" s="37"/>
    </row>
    <row r="275" spans="1:12" s="36" customFormat="1" hidden="1" x14ac:dyDescent="0.2">
      <c r="A275" s="116" t="s">
        <v>807</v>
      </c>
      <c r="B275" s="23" t="s">
        <v>47</v>
      </c>
      <c r="C275" s="23" t="s">
        <v>107</v>
      </c>
      <c r="D275" s="23" t="s">
        <v>2060</v>
      </c>
      <c r="E275" s="26" t="str">
        <f t="shared" si="16"/>
        <v>Men Senior</v>
      </c>
      <c r="F275" s="24">
        <v>31450</v>
      </c>
      <c r="G275" s="31">
        <f t="shared" si="19"/>
        <v>44561</v>
      </c>
      <c r="H275" s="27">
        <f t="shared" si="17"/>
        <v>35</v>
      </c>
      <c r="I275" s="26" t="str">
        <f t="shared" si="18"/>
        <v>Senior</v>
      </c>
      <c r="J275" s="23" t="s">
        <v>1366</v>
      </c>
      <c r="K275" s="25">
        <v>86020700453</v>
      </c>
      <c r="L275" s="23" t="s">
        <v>1582</v>
      </c>
    </row>
    <row r="276" spans="1:12" s="36" customFormat="1" hidden="1" x14ac:dyDescent="0.2">
      <c r="A276" s="69" t="s">
        <v>808</v>
      </c>
      <c r="B276" s="36" t="s">
        <v>1437</v>
      </c>
      <c r="C276" s="36" t="s">
        <v>97</v>
      </c>
      <c r="D276" s="36" t="s">
        <v>112</v>
      </c>
      <c r="E276" s="38" t="str">
        <f t="shared" si="16"/>
        <v>Men Master</v>
      </c>
      <c r="F276" s="35">
        <v>24964</v>
      </c>
      <c r="G276" s="31">
        <f t="shared" si="19"/>
        <v>44561</v>
      </c>
      <c r="H276" s="27">
        <f t="shared" si="17"/>
        <v>53</v>
      </c>
      <c r="I276" s="26" t="str">
        <f t="shared" si="18"/>
        <v>Master</v>
      </c>
      <c r="J276" s="36" t="s">
        <v>1366</v>
      </c>
      <c r="K276" s="37">
        <v>68050670024</v>
      </c>
      <c r="L276" s="36" t="s">
        <v>1582</v>
      </c>
    </row>
    <row r="277" spans="1:12" s="36" customFormat="1" hidden="1" x14ac:dyDescent="0.2">
      <c r="A277" s="69" t="s">
        <v>809</v>
      </c>
      <c r="B277" s="36" t="s">
        <v>1344</v>
      </c>
      <c r="C277" s="36" t="s">
        <v>500</v>
      </c>
      <c r="D277" s="36" t="s">
        <v>259</v>
      </c>
      <c r="E277" s="38" t="str">
        <f t="shared" si="16"/>
        <v>Ladies Veteran</v>
      </c>
      <c r="F277" s="35">
        <v>29718</v>
      </c>
      <c r="G277" s="31">
        <f t="shared" si="19"/>
        <v>44561</v>
      </c>
      <c r="H277" s="27">
        <f t="shared" si="17"/>
        <v>40</v>
      </c>
      <c r="I277" s="26" t="str">
        <f t="shared" si="18"/>
        <v>Veteran</v>
      </c>
      <c r="J277" s="36" t="s">
        <v>67</v>
      </c>
      <c r="K277" s="37"/>
    </row>
    <row r="278" spans="1:12" s="36" customFormat="1" hidden="1" x14ac:dyDescent="0.2">
      <c r="A278" s="69" t="s">
        <v>810</v>
      </c>
      <c r="B278" s="36" t="s">
        <v>1502</v>
      </c>
      <c r="C278" s="36" t="s">
        <v>215</v>
      </c>
      <c r="D278" s="36" t="s">
        <v>412</v>
      </c>
      <c r="E278" s="38" t="str">
        <f t="shared" si="16"/>
        <v>Men Grand Masters</v>
      </c>
      <c r="F278" s="35"/>
      <c r="G278" s="31">
        <f t="shared" si="19"/>
        <v>44561</v>
      </c>
      <c r="H278" s="27">
        <f t="shared" si="17"/>
        <v>122</v>
      </c>
      <c r="I278" s="26" t="str">
        <f t="shared" si="18"/>
        <v>Grand Masters</v>
      </c>
      <c r="J278" s="36" t="s">
        <v>1366</v>
      </c>
      <c r="K278" s="37"/>
    </row>
    <row r="279" spans="1:12" s="36" customFormat="1" hidden="1" x14ac:dyDescent="0.2">
      <c r="A279" s="69" t="s">
        <v>811</v>
      </c>
      <c r="B279" s="36" t="s">
        <v>1358</v>
      </c>
      <c r="C279" s="36" t="s">
        <v>281</v>
      </c>
      <c r="D279" s="36" t="s">
        <v>282</v>
      </c>
      <c r="E279" s="38" t="str">
        <f t="shared" si="16"/>
        <v>Men Veteran</v>
      </c>
      <c r="F279" s="35">
        <v>29437</v>
      </c>
      <c r="G279" s="75">
        <f t="shared" si="19"/>
        <v>44561</v>
      </c>
      <c r="H279" s="27">
        <f t="shared" si="17"/>
        <v>41</v>
      </c>
      <c r="I279" s="38" t="str">
        <f t="shared" si="18"/>
        <v>Veteran</v>
      </c>
      <c r="J279" s="36" t="s">
        <v>1366</v>
      </c>
      <c r="K279" s="37">
        <v>80080411177</v>
      </c>
      <c r="L279" s="36" t="s">
        <v>1582</v>
      </c>
    </row>
    <row r="280" spans="1:12" s="36" customFormat="1" hidden="1" x14ac:dyDescent="0.2">
      <c r="A280" s="69" t="s">
        <v>812</v>
      </c>
      <c r="B280" s="36" t="s">
        <v>1071</v>
      </c>
      <c r="C280" s="36" t="s">
        <v>268</v>
      </c>
      <c r="D280" s="36" t="s">
        <v>209</v>
      </c>
      <c r="E280" s="38" t="str">
        <f t="shared" si="16"/>
        <v>Men Grand Masters</v>
      </c>
      <c r="F280" s="35"/>
      <c r="G280" s="31">
        <f t="shared" si="19"/>
        <v>44561</v>
      </c>
      <c r="H280" s="27">
        <f t="shared" si="17"/>
        <v>122</v>
      </c>
      <c r="I280" s="26" t="str">
        <f t="shared" si="18"/>
        <v>Grand Masters</v>
      </c>
      <c r="J280" s="36" t="s">
        <v>1366</v>
      </c>
      <c r="K280" s="37"/>
    </row>
    <row r="281" spans="1:12" s="36" customFormat="1" hidden="1" x14ac:dyDescent="0.2">
      <c r="A281" s="69" t="s">
        <v>813</v>
      </c>
      <c r="B281" s="36" t="s">
        <v>1502</v>
      </c>
      <c r="C281" s="36" t="s">
        <v>92</v>
      </c>
      <c r="D281" s="36" t="s">
        <v>409</v>
      </c>
      <c r="E281" s="38" t="str">
        <f t="shared" si="16"/>
        <v>Men Grand Masters</v>
      </c>
      <c r="F281" s="35"/>
      <c r="G281" s="31">
        <f t="shared" si="19"/>
        <v>44561</v>
      </c>
      <c r="H281" s="27">
        <f t="shared" si="17"/>
        <v>122</v>
      </c>
      <c r="I281" s="26" t="str">
        <f t="shared" si="18"/>
        <v>Grand Masters</v>
      </c>
      <c r="J281" s="36" t="s">
        <v>1366</v>
      </c>
      <c r="K281" s="37"/>
    </row>
    <row r="282" spans="1:12" s="36" customFormat="1" hidden="1" x14ac:dyDescent="0.2">
      <c r="A282" s="116" t="s">
        <v>814</v>
      </c>
      <c r="B282" s="23" t="s">
        <v>47</v>
      </c>
      <c r="C282" s="23" t="s">
        <v>2061</v>
      </c>
      <c r="D282" s="23" t="s">
        <v>2062</v>
      </c>
      <c r="E282" s="26" t="str">
        <f t="shared" si="16"/>
        <v>Men Veteran</v>
      </c>
      <c r="F282" s="24">
        <v>28356</v>
      </c>
      <c r="G282" s="31">
        <f t="shared" si="19"/>
        <v>44561</v>
      </c>
      <c r="H282" s="27">
        <f t="shared" si="17"/>
        <v>44</v>
      </c>
      <c r="I282" s="26" t="str">
        <f t="shared" si="18"/>
        <v>Veteran</v>
      </c>
      <c r="J282" s="23" t="s">
        <v>1366</v>
      </c>
      <c r="K282" s="25">
        <v>77081910386</v>
      </c>
      <c r="L282" s="23" t="s">
        <v>1582</v>
      </c>
    </row>
    <row r="283" spans="1:12" hidden="1" x14ac:dyDescent="0.2">
      <c r="A283" s="116" t="s">
        <v>815</v>
      </c>
      <c r="B283" s="23" t="s">
        <v>41</v>
      </c>
      <c r="C283" s="23" t="s">
        <v>417</v>
      </c>
      <c r="D283" s="23" t="s">
        <v>1167</v>
      </c>
      <c r="E283" s="26" t="str">
        <f t="shared" si="16"/>
        <v>Men Senior</v>
      </c>
      <c r="F283" s="24">
        <v>34064</v>
      </c>
      <c r="G283" s="31">
        <f t="shared" si="19"/>
        <v>44561</v>
      </c>
      <c r="H283" s="27">
        <f t="shared" si="17"/>
        <v>28</v>
      </c>
      <c r="I283" s="26" t="str">
        <f t="shared" si="18"/>
        <v>Senior</v>
      </c>
      <c r="J283" s="23" t="s">
        <v>1366</v>
      </c>
      <c r="K283" s="25">
        <v>93040500139</v>
      </c>
      <c r="L283" s="23" t="s">
        <v>1582</v>
      </c>
    </row>
    <row r="284" spans="1:12" hidden="1" x14ac:dyDescent="0.2">
      <c r="A284" s="225" t="s">
        <v>816</v>
      </c>
      <c r="B284" s="43" t="s">
        <v>49</v>
      </c>
      <c r="C284" s="43" t="s">
        <v>92</v>
      </c>
      <c r="D284" s="43" t="s">
        <v>382</v>
      </c>
      <c r="E284" s="226" t="str">
        <f t="shared" si="16"/>
        <v>Men Senior</v>
      </c>
      <c r="F284" s="227">
        <v>34654</v>
      </c>
      <c r="G284" s="228">
        <f t="shared" si="19"/>
        <v>44561</v>
      </c>
      <c r="H284" s="229">
        <f t="shared" si="17"/>
        <v>27</v>
      </c>
      <c r="I284" s="226" t="str">
        <f t="shared" si="18"/>
        <v>Senior</v>
      </c>
      <c r="J284" s="43" t="s">
        <v>1366</v>
      </c>
      <c r="K284" s="25">
        <v>78111610343</v>
      </c>
      <c r="L284" s="23" t="s">
        <v>1582</v>
      </c>
    </row>
    <row r="285" spans="1:12" s="36" customFormat="1" hidden="1" x14ac:dyDescent="0.2">
      <c r="A285" s="69" t="s">
        <v>1101</v>
      </c>
      <c r="B285" s="36" t="s">
        <v>1071</v>
      </c>
      <c r="C285" s="40" t="s">
        <v>1120</v>
      </c>
      <c r="D285" s="40" t="s">
        <v>273</v>
      </c>
      <c r="E285" s="38" t="str">
        <f t="shared" si="16"/>
        <v>Ladies Grand Masters</v>
      </c>
      <c r="F285" s="35"/>
      <c r="G285" s="31">
        <f t="shared" si="19"/>
        <v>44561</v>
      </c>
      <c r="H285" s="27">
        <f t="shared" si="17"/>
        <v>122</v>
      </c>
      <c r="I285" s="26" t="str">
        <f t="shared" si="18"/>
        <v>Grand Masters</v>
      </c>
      <c r="J285" s="36" t="s">
        <v>67</v>
      </c>
      <c r="K285" s="37"/>
    </row>
    <row r="286" spans="1:12" s="36" customFormat="1" hidden="1" x14ac:dyDescent="0.2">
      <c r="A286" s="233" t="s">
        <v>818</v>
      </c>
      <c r="B286" s="23" t="s">
        <v>37</v>
      </c>
      <c r="C286" s="23" t="s">
        <v>472</v>
      </c>
      <c r="D286" s="23" t="s">
        <v>311</v>
      </c>
      <c r="E286" s="26" t="str">
        <f t="shared" si="16"/>
        <v>Men U/21</v>
      </c>
      <c r="F286" s="24">
        <v>37196</v>
      </c>
      <c r="G286" s="31">
        <f t="shared" si="19"/>
        <v>44561</v>
      </c>
      <c r="H286" s="27">
        <f t="shared" si="17"/>
        <v>20</v>
      </c>
      <c r="I286" s="26" t="str">
        <f t="shared" si="18"/>
        <v>U/21</v>
      </c>
      <c r="J286" s="23" t="s">
        <v>1366</v>
      </c>
      <c r="K286" s="230">
        <v>94111600069</v>
      </c>
      <c r="L286" s="43" t="s">
        <v>1582</v>
      </c>
    </row>
    <row r="287" spans="1:12" hidden="1" x14ac:dyDescent="0.2">
      <c r="A287" s="69" t="s">
        <v>817</v>
      </c>
      <c r="B287" s="36" t="s">
        <v>1437</v>
      </c>
      <c r="C287" s="36" t="s">
        <v>119</v>
      </c>
      <c r="D287" s="36" t="s">
        <v>150</v>
      </c>
      <c r="E287" s="38" t="str">
        <f t="shared" si="16"/>
        <v>Men Master</v>
      </c>
      <c r="F287" s="35">
        <v>25230</v>
      </c>
      <c r="G287" s="31">
        <f t="shared" si="19"/>
        <v>44561</v>
      </c>
      <c r="H287" s="27">
        <f t="shared" si="17"/>
        <v>52</v>
      </c>
      <c r="I287" s="26" t="str">
        <f t="shared" si="18"/>
        <v>Master</v>
      </c>
      <c r="J287" s="36" t="s">
        <v>1366</v>
      </c>
      <c r="K287" s="37">
        <v>69012700248</v>
      </c>
      <c r="L287" s="36" t="s">
        <v>1582</v>
      </c>
    </row>
    <row r="288" spans="1:12" hidden="1" x14ac:dyDescent="0.2">
      <c r="A288" s="116" t="s">
        <v>820</v>
      </c>
      <c r="B288" s="23" t="s">
        <v>49</v>
      </c>
      <c r="C288" s="23" t="s">
        <v>2080</v>
      </c>
      <c r="D288" s="23" t="s">
        <v>2081</v>
      </c>
      <c r="E288" s="26" t="str">
        <f t="shared" si="16"/>
        <v>Men Grand Masters</v>
      </c>
      <c r="F288" s="24">
        <v>18937</v>
      </c>
      <c r="G288" s="31">
        <f t="shared" si="19"/>
        <v>44561</v>
      </c>
      <c r="H288" s="27">
        <f t="shared" si="17"/>
        <v>70</v>
      </c>
      <c r="I288" s="26" t="str">
        <f t="shared" si="18"/>
        <v>Grand Masters</v>
      </c>
      <c r="J288" s="23" t="s">
        <v>1366</v>
      </c>
      <c r="K288" s="25">
        <v>20011101</v>
      </c>
      <c r="L288" s="23" t="s">
        <v>1582</v>
      </c>
    </row>
    <row r="289" spans="1:12" s="36" customFormat="1" hidden="1" x14ac:dyDescent="0.2">
      <c r="A289" s="69" t="s">
        <v>819</v>
      </c>
      <c r="B289" s="36" t="s">
        <v>1070</v>
      </c>
      <c r="C289" s="36" t="s">
        <v>376</v>
      </c>
      <c r="D289" s="36" t="s">
        <v>142</v>
      </c>
      <c r="E289" s="38" t="str">
        <f t="shared" si="16"/>
        <v>Men Grand Masters</v>
      </c>
      <c r="F289" s="35"/>
      <c r="G289" s="31">
        <f t="shared" si="19"/>
        <v>44561</v>
      </c>
      <c r="H289" s="27">
        <f t="shared" si="17"/>
        <v>122</v>
      </c>
      <c r="I289" s="26" t="str">
        <f t="shared" si="18"/>
        <v>Grand Masters</v>
      </c>
      <c r="J289" s="36" t="s">
        <v>1366</v>
      </c>
      <c r="K289" s="37"/>
    </row>
    <row r="290" spans="1:12" hidden="1" x14ac:dyDescent="0.2">
      <c r="A290" s="223" t="s">
        <v>1102</v>
      </c>
      <c r="B290" s="23" t="s">
        <v>44</v>
      </c>
      <c r="C290" s="21" t="s">
        <v>2056</v>
      </c>
      <c r="D290" s="21" t="s">
        <v>2057</v>
      </c>
      <c r="E290" s="26" t="str">
        <f t="shared" si="16"/>
        <v>Men Master</v>
      </c>
      <c r="F290" s="24">
        <v>24520</v>
      </c>
      <c r="G290" s="31">
        <f t="shared" si="19"/>
        <v>44561</v>
      </c>
      <c r="H290" s="27">
        <f t="shared" si="17"/>
        <v>54</v>
      </c>
      <c r="I290" s="26" t="str">
        <f t="shared" si="18"/>
        <v>Master</v>
      </c>
      <c r="J290" s="23" t="s">
        <v>1366</v>
      </c>
      <c r="K290" s="25">
        <v>51110510039</v>
      </c>
      <c r="L290" s="23" t="s">
        <v>1582</v>
      </c>
    </row>
    <row r="291" spans="1:12" s="36" customFormat="1" hidden="1" x14ac:dyDescent="0.2">
      <c r="A291" s="69" t="s">
        <v>821</v>
      </c>
      <c r="B291" s="36" t="s">
        <v>1070</v>
      </c>
      <c r="C291" s="36" t="s">
        <v>141</v>
      </c>
      <c r="D291" s="36" t="s">
        <v>142</v>
      </c>
      <c r="E291" s="38" t="str">
        <f t="shared" si="16"/>
        <v>Men Grand Masters</v>
      </c>
      <c r="F291" s="35"/>
      <c r="G291" s="31">
        <f t="shared" si="19"/>
        <v>44561</v>
      </c>
      <c r="H291" s="27">
        <f t="shared" si="17"/>
        <v>122</v>
      </c>
      <c r="I291" s="26" t="str">
        <f t="shared" si="18"/>
        <v>Grand Masters</v>
      </c>
      <c r="J291" s="36" t="s">
        <v>1366</v>
      </c>
      <c r="K291" s="37"/>
    </row>
    <row r="292" spans="1:12" hidden="1" x14ac:dyDescent="0.2">
      <c r="A292" s="116" t="s">
        <v>828</v>
      </c>
      <c r="B292" s="23" t="s">
        <v>37</v>
      </c>
      <c r="C292" s="23" t="s">
        <v>265</v>
      </c>
      <c r="D292" s="23" t="s">
        <v>190</v>
      </c>
      <c r="E292" s="26" t="str">
        <f t="shared" si="16"/>
        <v>Men Veteran</v>
      </c>
      <c r="F292" s="24">
        <v>28089</v>
      </c>
      <c r="G292" s="31">
        <f t="shared" si="19"/>
        <v>44561</v>
      </c>
      <c r="H292" s="27">
        <f t="shared" si="17"/>
        <v>45</v>
      </c>
      <c r="I292" s="26" t="str">
        <f t="shared" si="18"/>
        <v>Veteran</v>
      </c>
      <c r="J292" s="23" t="s">
        <v>1366</v>
      </c>
      <c r="K292" s="25">
        <v>67021700229</v>
      </c>
      <c r="L292" s="23" t="s">
        <v>1582</v>
      </c>
    </row>
    <row r="293" spans="1:12" s="36" customFormat="1" hidden="1" x14ac:dyDescent="0.2">
      <c r="A293" s="69" t="s">
        <v>822</v>
      </c>
      <c r="B293" s="36" t="s">
        <v>1594</v>
      </c>
      <c r="C293" s="36" t="s">
        <v>341</v>
      </c>
      <c r="D293" s="36" t="s">
        <v>342</v>
      </c>
      <c r="E293" s="38" t="str">
        <f t="shared" si="16"/>
        <v>Men Senior</v>
      </c>
      <c r="F293" s="35">
        <v>30103</v>
      </c>
      <c r="G293" s="31">
        <f t="shared" si="19"/>
        <v>44561</v>
      </c>
      <c r="H293" s="27">
        <f t="shared" si="17"/>
        <v>39</v>
      </c>
      <c r="I293" s="26" t="str">
        <f t="shared" si="18"/>
        <v>Senior</v>
      </c>
      <c r="J293" s="36" t="s">
        <v>1366</v>
      </c>
      <c r="K293" s="37"/>
    </row>
    <row r="294" spans="1:12" hidden="1" x14ac:dyDescent="0.2">
      <c r="A294" s="261" t="s">
        <v>823</v>
      </c>
      <c r="B294" s="23" t="s">
        <v>48</v>
      </c>
      <c r="C294" s="23" t="s">
        <v>164</v>
      </c>
      <c r="D294" s="23" t="s">
        <v>162</v>
      </c>
      <c r="E294" s="26" t="str">
        <f t="shared" si="16"/>
        <v>Men Senior</v>
      </c>
      <c r="F294" s="24">
        <v>34091</v>
      </c>
      <c r="G294" s="31">
        <f t="shared" si="19"/>
        <v>44561</v>
      </c>
      <c r="H294" s="27">
        <f t="shared" si="17"/>
        <v>28</v>
      </c>
      <c r="I294" s="26" t="str">
        <f t="shared" si="18"/>
        <v>Senior</v>
      </c>
      <c r="J294" s="23" t="s">
        <v>1366</v>
      </c>
      <c r="K294" s="25">
        <v>93020500486</v>
      </c>
      <c r="L294" s="23" t="s">
        <v>1582</v>
      </c>
    </row>
    <row r="295" spans="1:12" s="36" customFormat="1" hidden="1" x14ac:dyDescent="0.2">
      <c r="A295" s="69" t="s">
        <v>824</v>
      </c>
      <c r="B295" s="36" t="s">
        <v>1360</v>
      </c>
      <c r="C295" s="36" t="s">
        <v>117</v>
      </c>
      <c r="D295" s="36" t="s">
        <v>140</v>
      </c>
      <c r="E295" s="38" t="str">
        <f t="shared" si="16"/>
        <v>Men Grand Masters</v>
      </c>
      <c r="F295" s="35"/>
      <c r="G295" s="31">
        <f t="shared" si="19"/>
        <v>44561</v>
      </c>
      <c r="H295" s="27">
        <f t="shared" si="17"/>
        <v>122</v>
      </c>
      <c r="I295" s="26" t="str">
        <f t="shared" si="18"/>
        <v>Grand Masters</v>
      </c>
      <c r="J295" s="36" t="s">
        <v>1366</v>
      </c>
      <c r="K295" s="37"/>
    </row>
    <row r="296" spans="1:12" s="36" customFormat="1" hidden="1" x14ac:dyDescent="0.2">
      <c r="A296" s="69" t="s">
        <v>825</v>
      </c>
      <c r="B296" s="36" t="s">
        <v>1359</v>
      </c>
      <c r="C296" s="36" t="s">
        <v>172</v>
      </c>
      <c r="D296" s="36" t="s">
        <v>160</v>
      </c>
      <c r="E296" s="38" t="str">
        <f t="shared" si="16"/>
        <v>Men Senior</v>
      </c>
      <c r="F296" s="35">
        <v>35299</v>
      </c>
      <c r="G296" s="31">
        <f t="shared" si="19"/>
        <v>44561</v>
      </c>
      <c r="H296" s="27">
        <f t="shared" si="17"/>
        <v>25</v>
      </c>
      <c r="I296" s="26" t="str">
        <f t="shared" si="18"/>
        <v>Senior</v>
      </c>
      <c r="J296" s="36" t="s">
        <v>1366</v>
      </c>
      <c r="K296" s="37"/>
    </row>
    <row r="297" spans="1:12" s="36" customFormat="1" hidden="1" x14ac:dyDescent="0.2">
      <c r="A297" s="69" t="s">
        <v>826</v>
      </c>
      <c r="B297" s="36" t="s">
        <v>1360</v>
      </c>
      <c r="C297" s="36" t="s">
        <v>168</v>
      </c>
      <c r="D297" s="36" t="s">
        <v>290</v>
      </c>
      <c r="E297" s="38" t="str">
        <f t="shared" si="16"/>
        <v>Men Grand Masters</v>
      </c>
      <c r="F297" s="35"/>
      <c r="G297" s="31">
        <f t="shared" si="19"/>
        <v>44561</v>
      </c>
      <c r="H297" s="27">
        <f t="shared" si="17"/>
        <v>122</v>
      </c>
      <c r="I297" s="26" t="str">
        <f t="shared" si="18"/>
        <v>Grand Masters</v>
      </c>
      <c r="J297" s="36" t="s">
        <v>1366</v>
      </c>
      <c r="K297" s="37"/>
    </row>
    <row r="298" spans="1:12" s="36" customFormat="1" ht="13.5" hidden="1" customHeight="1" x14ac:dyDescent="0.2">
      <c r="A298" s="69" t="s">
        <v>827</v>
      </c>
      <c r="B298" s="36" t="s">
        <v>1465</v>
      </c>
      <c r="C298" s="36" t="s">
        <v>478</v>
      </c>
      <c r="D298" s="36" t="s">
        <v>200</v>
      </c>
      <c r="E298" s="38" t="str">
        <f t="shared" si="16"/>
        <v>Men Master</v>
      </c>
      <c r="F298" s="35">
        <v>25966</v>
      </c>
      <c r="G298" s="31">
        <f t="shared" si="19"/>
        <v>44561</v>
      </c>
      <c r="H298" s="27">
        <f t="shared" si="17"/>
        <v>50</v>
      </c>
      <c r="I298" s="26" t="str">
        <f t="shared" si="18"/>
        <v>Master</v>
      </c>
      <c r="J298" s="36" t="s">
        <v>1366</v>
      </c>
      <c r="K298" s="37"/>
    </row>
    <row r="299" spans="1:12" hidden="1" x14ac:dyDescent="0.2">
      <c r="A299" s="116" t="s">
        <v>830</v>
      </c>
      <c r="B299" s="23" t="s">
        <v>38</v>
      </c>
      <c r="C299" s="23" t="s">
        <v>92</v>
      </c>
      <c r="D299" s="23" t="s">
        <v>230</v>
      </c>
      <c r="E299" s="26" t="str">
        <f t="shared" si="16"/>
        <v>Men Senior</v>
      </c>
      <c r="F299" s="24">
        <v>33933</v>
      </c>
      <c r="G299" s="31">
        <f t="shared" si="19"/>
        <v>44561</v>
      </c>
      <c r="H299" s="27">
        <f t="shared" si="17"/>
        <v>29</v>
      </c>
      <c r="I299" s="26" t="str">
        <f t="shared" si="18"/>
        <v>Senior</v>
      </c>
      <c r="J299" s="23" t="s">
        <v>1366</v>
      </c>
      <c r="K299" s="25">
        <v>76112510267</v>
      </c>
      <c r="L299" s="23" t="s">
        <v>1582</v>
      </c>
    </row>
    <row r="300" spans="1:12" s="36" customFormat="1" hidden="1" x14ac:dyDescent="0.2">
      <c r="A300" s="69" t="s">
        <v>829</v>
      </c>
      <c r="B300" s="36" t="s">
        <v>1121</v>
      </c>
      <c r="C300" s="36" t="s">
        <v>121</v>
      </c>
      <c r="D300" s="36" t="s">
        <v>125</v>
      </c>
      <c r="E300" s="38" t="str">
        <f t="shared" si="16"/>
        <v>Men Grand Masters</v>
      </c>
      <c r="F300" s="35"/>
      <c r="G300" s="31">
        <f t="shared" si="19"/>
        <v>44561</v>
      </c>
      <c r="H300" s="27">
        <f t="shared" si="17"/>
        <v>122</v>
      </c>
      <c r="I300" s="26" t="str">
        <f t="shared" si="18"/>
        <v>Grand Masters</v>
      </c>
      <c r="J300" s="36" t="s">
        <v>1366</v>
      </c>
      <c r="K300" s="37"/>
    </row>
    <row r="301" spans="1:12" hidden="1" x14ac:dyDescent="0.2">
      <c r="A301" s="119" t="s">
        <v>831</v>
      </c>
      <c r="B301" s="23" t="s">
        <v>48</v>
      </c>
      <c r="C301" s="23" t="s">
        <v>124</v>
      </c>
      <c r="D301" s="23" t="s">
        <v>125</v>
      </c>
      <c r="E301" s="26" t="str">
        <f t="shared" si="16"/>
        <v>Men Veteran</v>
      </c>
      <c r="F301" s="24">
        <v>28335</v>
      </c>
      <c r="G301" s="31">
        <f t="shared" si="19"/>
        <v>44561</v>
      </c>
      <c r="H301" s="27">
        <f t="shared" si="17"/>
        <v>44</v>
      </c>
      <c r="I301" s="26" t="str">
        <f t="shared" si="18"/>
        <v>Veteran</v>
      </c>
      <c r="J301" s="23" t="s">
        <v>1366</v>
      </c>
      <c r="K301" s="25">
        <v>92112501046</v>
      </c>
      <c r="L301" s="23" t="s">
        <v>1582</v>
      </c>
    </row>
    <row r="302" spans="1:12" hidden="1" x14ac:dyDescent="0.2">
      <c r="A302" s="116" t="s">
        <v>834</v>
      </c>
      <c r="B302" s="23" t="s">
        <v>2078</v>
      </c>
      <c r="C302" s="23" t="s">
        <v>104</v>
      </c>
      <c r="D302" s="23" t="s">
        <v>125</v>
      </c>
      <c r="E302" s="26" t="str">
        <f t="shared" si="16"/>
        <v>Men Veteran</v>
      </c>
      <c r="F302" s="24">
        <v>29190</v>
      </c>
      <c r="G302" s="31">
        <f t="shared" si="19"/>
        <v>44561</v>
      </c>
      <c r="H302" s="27">
        <f t="shared" si="17"/>
        <v>42</v>
      </c>
      <c r="I302" s="26" t="str">
        <f t="shared" si="18"/>
        <v>Veteran</v>
      </c>
      <c r="J302" s="23" t="s">
        <v>1366</v>
      </c>
      <c r="K302" s="25">
        <v>77072900144</v>
      </c>
      <c r="L302" s="23" t="s">
        <v>1582</v>
      </c>
    </row>
    <row r="303" spans="1:12" s="36" customFormat="1" hidden="1" x14ac:dyDescent="0.2">
      <c r="A303" s="69" t="s">
        <v>832</v>
      </c>
      <c r="B303" s="36" t="s">
        <v>1465</v>
      </c>
      <c r="C303" s="36" t="s">
        <v>462</v>
      </c>
      <c r="D303" s="36" t="s">
        <v>212</v>
      </c>
      <c r="E303" s="38" t="str">
        <f t="shared" si="16"/>
        <v>Ladies U/21</v>
      </c>
      <c r="F303" s="35">
        <v>37099</v>
      </c>
      <c r="G303" s="31">
        <f t="shared" si="19"/>
        <v>44561</v>
      </c>
      <c r="H303" s="27">
        <f t="shared" si="17"/>
        <v>20</v>
      </c>
      <c r="I303" s="26" t="str">
        <f t="shared" si="18"/>
        <v>U/21</v>
      </c>
      <c r="J303" s="36" t="s">
        <v>67</v>
      </c>
      <c r="K303" s="37"/>
    </row>
    <row r="304" spans="1:12" s="36" customFormat="1" hidden="1" x14ac:dyDescent="0.2">
      <c r="A304" s="69" t="s">
        <v>833</v>
      </c>
      <c r="B304" s="36" t="s">
        <v>1437</v>
      </c>
      <c r="C304" s="36" t="s">
        <v>510</v>
      </c>
      <c r="D304" s="36" t="s">
        <v>137</v>
      </c>
      <c r="E304" s="38" t="str">
        <f t="shared" si="16"/>
        <v>Men Grand Masters</v>
      </c>
      <c r="F304" s="35">
        <v>19973</v>
      </c>
      <c r="G304" s="31">
        <f t="shared" si="19"/>
        <v>44561</v>
      </c>
      <c r="H304" s="27">
        <f t="shared" si="17"/>
        <v>67</v>
      </c>
      <c r="I304" s="26" t="str">
        <f t="shared" si="18"/>
        <v>Grand Masters</v>
      </c>
      <c r="J304" s="36" t="s">
        <v>1366</v>
      </c>
      <c r="K304" s="37"/>
      <c r="L304" s="36" t="s">
        <v>1582</v>
      </c>
    </row>
    <row r="305" spans="1:12" hidden="1" x14ac:dyDescent="0.2">
      <c r="A305" s="118" t="s">
        <v>835</v>
      </c>
      <c r="B305" s="23" t="s">
        <v>37</v>
      </c>
      <c r="C305" s="23" t="s">
        <v>339</v>
      </c>
      <c r="D305" s="23" t="s">
        <v>347</v>
      </c>
      <c r="E305" s="26" t="str">
        <f t="shared" si="16"/>
        <v>Men Senior</v>
      </c>
      <c r="F305" s="24">
        <v>31378</v>
      </c>
      <c r="G305" s="31">
        <f t="shared" si="19"/>
        <v>44561</v>
      </c>
      <c r="H305" s="27">
        <f t="shared" si="17"/>
        <v>36</v>
      </c>
      <c r="I305" s="26" t="str">
        <f t="shared" si="18"/>
        <v>Senior</v>
      </c>
      <c r="J305" s="23" t="s">
        <v>1366</v>
      </c>
      <c r="K305" s="25">
        <v>79120110607</v>
      </c>
      <c r="L305" s="23" t="s">
        <v>1582</v>
      </c>
    </row>
    <row r="306" spans="1:12" hidden="1" x14ac:dyDescent="0.2">
      <c r="A306" s="116" t="s">
        <v>837</v>
      </c>
      <c r="B306" s="23" t="s">
        <v>47</v>
      </c>
      <c r="C306" s="23" t="s">
        <v>2085</v>
      </c>
      <c r="D306" s="23" t="s">
        <v>2024</v>
      </c>
      <c r="E306" s="26" t="s">
        <v>1372</v>
      </c>
      <c r="F306" s="24">
        <v>40802</v>
      </c>
      <c r="G306" s="31">
        <v>44561</v>
      </c>
      <c r="H306" s="27">
        <v>10</v>
      </c>
      <c r="I306" s="26" t="s">
        <v>2086</v>
      </c>
      <c r="J306" s="23" t="s">
        <v>67</v>
      </c>
      <c r="K306" s="25">
        <v>85112710160</v>
      </c>
      <c r="L306" s="23" t="s">
        <v>1582</v>
      </c>
    </row>
    <row r="307" spans="1:12" s="36" customFormat="1" hidden="1" x14ac:dyDescent="0.2">
      <c r="A307" s="69" t="s">
        <v>836</v>
      </c>
      <c r="B307" s="36" t="s">
        <v>1803</v>
      </c>
      <c r="C307" s="36" t="s">
        <v>507</v>
      </c>
      <c r="D307" s="36" t="s">
        <v>421</v>
      </c>
      <c r="E307" s="38" t="str">
        <f t="shared" ref="E307:E354" si="20">CONCATENATE(J307," ",I307)</f>
        <v>Ladies Senior</v>
      </c>
      <c r="F307" s="35">
        <v>30435</v>
      </c>
      <c r="G307" s="31">
        <f t="shared" ref="G307:G354" si="21">$G$5</f>
        <v>44561</v>
      </c>
      <c r="H307" s="27">
        <f t="shared" ref="H307:H354" si="22">INT(YEARFRAC(F307,G307))</f>
        <v>38</v>
      </c>
      <c r="I307" s="26" t="str">
        <f t="shared" ref="I307:I354" si="23">IF(H307="","Senior",IF(H307&gt;59.999,"Grand Masters",IF(H307&gt;49.999,"Master",IF(H307&gt;39.999,"Veteran",IF(H307&gt;21.999,"Senior",IF(H307&gt;16.999,"U/21","U/16"))))))</f>
        <v>Senior</v>
      </c>
      <c r="J307" s="36" t="s">
        <v>67</v>
      </c>
      <c r="K307" s="37">
        <v>83042910199</v>
      </c>
      <c r="L307" s="36" t="s">
        <v>1582</v>
      </c>
    </row>
    <row r="308" spans="1:12" hidden="1" x14ac:dyDescent="0.2">
      <c r="A308" s="233" t="s">
        <v>840</v>
      </c>
      <c r="B308" s="23" t="s">
        <v>39</v>
      </c>
      <c r="C308" s="23" t="s">
        <v>253</v>
      </c>
      <c r="D308" s="23" t="s">
        <v>70</v>
      </c>
      <c r="E308" s="26" t="str">
        <f t="shared" si="20"/>
        <v>Men U/21</v>
      </c>
      <c r="F308" s="24">
        <v>38026</v>
      </c>
      <c r="G308" s="31">
        <f t="shared" si="21"/>
        <v>44561</v>
      </c>
      <c r="H308" s="27">
        <f t="shared" si="22"/>
        <v>17</v>
      </c>
      <c r="I308" s="26" t="str">
        <f t="shared" si="23"/>
        <v>U/21</v>
      </c>
      <c r="J308" s="23" t="s">
        <v>1366</v>
      </c>
      <c r="K308" s="25">
        <v>20110916</v>
      </c>
      <c r="L308" s="23" t="s">
        <v>1582</v>
      </c>
    </row>
    <row r="309" spans="1:12" hidden="1" x14ac:dyDescent="0.2">
      <c r="A309" s="233" t="s">
        <v>1103</v>
      </c>
      <c r="B309" s="23" t="s">
        <v>44</v>
      </c>
      <c r="C309" s="23" t="s">
        <v>1840</v>
      </c>
      <c r="D309" s="23" t="s">
        <v>279</v>
      </c>
      <c r="E309" s="26" t="str">
        <f t="shared" si="20"/>
        <v>Men Senior</v>
      </c>
      <c r="F309" s="24">
        <v>33589</v>
      </c>
      <c r="G309" s="31">
        <f t="shared" si="21"/>
        <v>44561</v>
      </c>
      <c r="H309" s="27">
        <f t="shared" si="22"/>
        <v>30</v>
      </c>
      <c r="I309" s="26" t="str">
        <f t="shared" si="23"/>
        <v>Senior</v>
      </c>
      <c r="J309" s="23" t="s">
        <v>1366</v>
      </c>
      <c r="K309" s="25">
        <v>76121100257</v>
      </c>
      <c r="L309" s="23" t="s">
        <v>1582</v>
      </c>
    </row>
    <row r="310" spans="1:12" s="36" customFormat="1" hidden="1" x14ac:dyDescent="0.2">
      <c r="A310" s="69" t="s">
        <v>838</v>
      </c>
      <c r="B310" s="36" t="s">
        <v>1358</v>
      </c>
      <c r="C310" s="36" t="s">
        <v>225</v>
      </c>
      <c r="D310" s="36" t="s">
        <v>140</v>
      </c>
      <c r="E310" s="38" t="str">
        <f t="shared" si="20"/>
        <v>Men Veteran</v>
      </c>
      <c r="F310" s="35">
        <v>28916</v>
      </c>
      <c r="G310" s="31">
        <f t="shared" si="21"/>
        <v>44561</v>
      </c>
      <c r="H310" s="27">
        <f t="shared" si="22"/>
        <v>42</v>
      </c>
      <c r="I310" s="26" t="str">
        <f t="shared" si="23"/>
        <v>Veteran</v>
      </c>
      <c r="J310" s="36" t="s">
        <v>1366</v>
      </c>
      <c r="K310" s="37"/>
    </row>
    <row r="311" spans="1:12" s="36" customFormat="1" hidden="1" x14ac:dyDescent="0.2">
      <c r="A311" s="69" t="s">
        <v>839</v>
      </c>
      <c r="B311" s="36" t="s">
        <v>1501</v>
      </c>
      <c r="C311" s="36" t="s">
        <v>181</v>
      </c>
      <c r="D311" s="36" t="s">
        <v>338</v>
      </c>
      <c r="E311" s="38" t="str">
        <f t="shared" si="20"/>
        <v>Men Senior</v>
      </c>
      <c r="F311" s="35">
        <v>30726</v>
      </c>
      <c r="G311" s="31">
        <f t="shared" si="21"/>
        <v>44561</v>
      </c>
      <c r="H311" s="27">
        <f t="shared" si="22"/>
        <v>37</v>
      </c>
      <c r="I311" s="26" t="str">
        <f t="shared" si="23"/>
        <v>Senior</v>
      </c>
      <c r="J311" s="36" t="s">
        <v>1366</v>
      </c>
      <c r="K311" s="37"/>
    </row>
    <row r="312" spans="1:12" ht="13.5" hidden="1" customHeight="1" x14ac:dyDescent="0.2">
      <c r="A312" s="233" t="s">
        <v>843</v>
      </c>
      <c r="B312" s="23" t="s">
        <v>43</v>
      </c>
      <c r="C312" s="23" t="s">
        <v>295</v>
      </c>
      <c r="D312" s="23" t="s">
        <v>296</v>
      </c>
      <c r="E312" s="26" t="str">
        <f t="shared" si="20"/>
        <v>Men Senior</v>
      </c>
      <c r="F312" s="24">
        <v>30547</v>
      </c>
      <c r="G312" s="31">
        <f t="shared" si="21"/>
        <v>44561</v>
      </c>
      <c r="H312" s="27">
        <f t="shared" si="22"/>
        <v>38</v>
      </c>
      <c r="I312" s="26" t="str">
        <f t="shared" si="23"/>
        <v>Senior</v>
      </c>
      <c r="J312" s="23" t="s">
        <v>1366</v>
      </c>
      <c r="K312" s="25">
        <v>9411170071</v>
      </c>
      <c r="L312" s="23" t="s">
        <v>1582</v>
      </c>
    </row>
    <row r="313" spans="1:12" s="36" customFormat="1" hidden="1" x14ac:dyDescent="0.2">
      <c r="A313" s="69" t="s">
        <v>841</v>
      </c>
      <c r="B313" s="36" t="s">
        <v>1343</v>
      </c>
      <c r="C313" s="36" t="s">
        <v>460</v>
      </c>
      <c r="D313" s="36" t="s">
        <v>70</v>
      </c>
      <c r="E313" s="38" t="str">
        <f t="shared" si="20"/>
        <v>Ladies U/21</v>
      </c>
      <c r="F313" s="35">
        <v>36956</v>
      </c>
      <c r="G313" s="31">
        <f t="shared" si="21"/>
        <v>44561</v>
      </c>
      <c r="H313" s="27">
        <f t="shared" si="22"/>
        <v>20</v>
      </c>
      <c r="I313" s="26" t="str">
        <f t="shared" si="23"/>
        <v>U/21</v>
      </c>
      <c r="J313" s="36" t="s">
        <v>67</v>
      </c>
      <c r="K313" s="37"/>
    </row>
    <row r="314" spans="1:12" s="36" customFormat="1" hidden="1" x14ac:dyDescent="0.2">
      <c r="A314" s="69" t="s">
        <v>842</v>
      </c>
      <c r="B314" s="36" t="s">
        <v>1465</v>
      </c>
      <c r="C314" s="36" t="s">
        <v>92</v>
      </c>
      <c r="D314" s="36" t="s">
        <v>232</v>
      </c>
      <c r="E314" s="38" t="str">
        <f t="shared" si="20"/>
        <v>Men Grand Masters</v>
      </c>
      <c r="F314" s="35"/>
      <c r="G314" s="31">
        <f t="shared" si="21"/>
        <v>44561</v>
      </c>
      <c r="H314" s="27">
        <f t="shared" si="22"/>
        <v>122</v>
      </c>
      <c r="I314" s="26" t="str">
        <f t="shared" si="23"/>
        <v>Grand Masters</v>
      </c>
      <c r="J314" s="36" t="s">
        <v>1366</v>
      </c>
      <c r="K314" s="37"/>
    </row>
    <row r="315" spans="1:12" hidden="1" x14ac:dyDescent="0.2">
      <c r="A315" s="116" t="s">
        <v>846</v>
      </c>
      <c r="B315" s="23" t="s">
        <v>39</v>
      </c>
      <c r="C315" s="23" t="s">
        <v>288</v>
      </c>
      <c r="D315" s="23" t="s">
        <v>434</v>
      </c>
      <c r="E315" s="26" t="str">
        <f t="shared" si="20"/>
        <v>Men Senior</v>
      </c>
      <c r="F315" s="24">
        <v>33969</v>
      </c>
      <c r="G315" s="31">
        <f t="shared" si="21"/>
        <v>44561</v>
      </c>
      <c r="H315" s="27">
        <f t="shared" si="22"/>
        <v>29</v>
      </c>
      <c r="I315" s="26" t="str">
        <f t="shared" si="23"/>
        <v>Senior</v>
      </c>
      <c r="J315" s="23" t="s">
        <v>1366</v>
      </c>
      <c r="K315" s="25">
        <v>91121700128</v>
      </c>
      <c r="L315" s="23" t="s">
        <v>1582</v>
      </c>
    </row>
    <row r="316" spans="1:12" hidden="1" x14ac:dyDescent="0.2">
      <c r="A316" s="116" t="s">
        <v>850</v>
      </c>
      <c r="B316" s="23" t="s">
        <v>48</v>
      </c>
      <c r="C316" s="23" t="s">
        <v>358</v>
      </c>
      <c r="D316" s="23" t="s">
        <v>350</v>
      </c>
      <c r="E316" s="26" t="str">
        <f t="shared" si="20"/>
        <v>Men Senior</v>
      </c>
      <c r="F316" s="24">
        <v>31426</v>
      </c>
      <c r="G316" s="31">
        <f t="shared" si="21"/>
        <v>44561</v>
      </c>
      <c r="H316" s="27">
        <f t="shared" si="22"/>
        <v>35</v>
      </c>
      <c r="I316" s="26" t="str">
        <f t="shared" si="23"/>
        <v>Senior</v>
      </c>
      <c r="J316" s="23" t="s">
        <v>1366</v>
      </c>
      <c r="K316" s="25">
        <v>83081910382</v>
      </c>
      <c r="L316" s="23" t="s">
        <v>1582</v>
      </c>
    </row>
    <row r="317" spans="1:12" s="36" customFormat="1" hidden="1" x14ac:dyDescent="0.2">
      <c r="A317" s="69" t="s">
        <v>844</v>
      </c>
      <c r="B317" s="36" t="s">
        <v>1465</v>
      </c>
      <c r="C317" s="36" t="s">
        <v>245</v>
      </c>
      <c r="D317" s="36" t="s">
        <v>246</v>
      </c>
      <c r="E317" s="38" t="str">
        <f t="shared" si="20"/>
        <v>Men Senior</v>
      </c>
      <c r="F317" s="35">
        <v>32042</v>
      </c>
      <c r="G317" s="31">
        <f t="shared" si="21"/>
        <v>44561</v>
      </c>
      <c r="H317" s="27">
        <f t="shared" si="22"/>
        <v>34</v>
      </c>
      <c r="I317" s="26" t="str">
        <f t="shared" si="23"/>
        <v>Senior</v>
      </c>
      <c r="J317" s="36" t="s">
        <v>1366</v>
      </c>
      <c r="K317" s="37">
        <v>87092200024</v>
      </c>
    </row>
    <row r="318" spans="1:12" s="36" customFormat="1" hidden="1" x14ac:dyDescent="0.2">
      <c r="A318" s="69" t="s">
        <v>845</v>
      </c>
      <c r="B318" s="36" t="s">
        <v>1360</v>
      </c>
      <c r="C318" s="36" t="s">
        <v>322</v>
      </c>
      <c r="D318" s="36" t="s">
        <v>163</v>
      </c>
      <c r="E318" s="38" t="str">
        <f t="shared" si="20"/>
        <v>Men Grand Masters</v>
      </c>
      <c r="F318" s="39"/>
      <c r="G318" s="31">
        <f t="shared" si="21"/>
        <v>44561</v>
      </c>
      <c r="H318" s="27">
        <f t="shared" si="22"/>
        <v>122</v>
      </c>
      <c r="I318" s="26" t="str">
        <f t="shared" si="23"/>
        <v>Grand Masters</v>
      </c>
      <c r="J318" s="36" t="s">
        <v>1366</v>
      </c>
      <c r="K318" s="37"/>
    </row>
    <row r="319" spans="1:12" hidden="1" x14ac:dyDescent="0.2">
      <c r="A319" s="232" t="s">
        <v>852</v>
      </c>
      <c r="B319" s="23" t="s">
        <v>2078</v>
      </c>
      <c r="C319" s="23" t="s">
        <v>95</v>
      </c>
      <c r="D319" s="23" t="s">
        <v>382</v>
      </c>
      <c r="E319" s="26" t="str">
        <f t="shared" si="20"/>
        <v>Men Master</v>
      </c>
      <c r="F319" s="24">
        <v>25110</v>
      </c>
      <c r="G319" s="31">
        <f t="shared" si="21"/>
        <v>44561</v>
      </c>
      <c r="H319" s="27">
        <f t="shared" si="22"/>
        <v>53</v>
      </c>
      <c r="I319" s="26" t="str">
        <f t="shared" si="23"/>
        <v>Master</v>
      </c>
      <c r="J319" s="23" t="s">
        <v>1366</v>
      </c>
      <c r="K319" s="25">
        <v>92123100137</v>
      </c>
      <c r="L319" s="23" t="s">
        <v>1582</v>
      </c>
    </row>
    <row r="320" spans="1:12" s="36" customFormat="1" hidden="1" x14ac:dyDescent="0.2">
      <c r="A320" s="69" t="s">
        <v>847</v>
      </c>
      <c r="B320" s="36" t="s">
        <v>1358</v>
      </c>
      <c r="C320" s="36" t="s">
        <v>100</v>
      </c>
      <c r="D320" s="36" t="s">
        <v>256</v>
      </c>
      <c r="E320" s="38" t="str">
        <f t="shared" si="20"/>
        <v>Men Grand Masters</v>
      </c>
      <c r="F320" s="35"/>
      <c r="G320" s="31">
        <f t="shared" si="21"/>
        <v>44561</v>
      </c>
      <c r="H320" s="27">
        <f t="shared" si="22"/>
        <v>122</v>
      </c>
      <c r="I320" s="26" t="str">
        <f t="shared" si="23"/>
        <v>Grand Masters</v>
      </c>
      <c r="J320" s="36" t="s">
        <v>1366</v>
      </c>
      <c r="K320" s="37"/>
    </row>
    <row r="321" spans="1:12" s="36" customFormat="1" hidden="1" x14ac:dyDescent="0.2">
      <c r="A321" s="69" t="s">
        <v>848</v>
      </c>
      <c r="B321" s="36" t="s">
        <v>1073</v>
      </c>
      <c r="C321" s="36" t="s">
        <v>97</v>
      </c>
      <c r="D321" s="36" t="s">
        <v>338</v>
      </c>
      <c r="E321" s="38" t="str">
        <f t="shared" si="20"/>
        <v>Men Grand Masters</v>
      </c>
      <c r="G321" s="31">
        <f t="shared" si="21"/>
        <v>44561</v>
      </c>
      <c r="H321" s="27">
        <f t="shared" si="22"/>
        <v>122</v>
      </c>
      <c r="I321" s="26" t="str">
        <f t="shared" si="23"/>
        <v>Grand Masters</v>
      </c>
      <c r="J321" s="36" t="s">
        <v>1366</v>
      </c>
      <c r="K321" s="37"/>
    </row>
    <row r="322" spans="1:12" s="36" customFormat="1" hidden="1" x14ac:dyDescent="0.2">
      <c r="A322" s="69" t="s">
        <v>849</v>
      </c>
      <c r="B322" s="36" t="s">
        <v>1360</v>
      </c>
      <c r="C322" s="36" t="s">
        <v>312</v>
      </c>
      <c r="D322" s="36" t="s">
        <v>140</v>
      </c>
      <c r="E322" s="38" t="str">
        <f t="shared" si="20"/>
        <v>Men Senior</v>
      </c>
      <c r="F322" s="39">
        <v>30093</v>
      </c>
      <c r="G322" s="31">
        <f t="shared" si="21"/>
        <v>44561</v>
      </c>
      <c r="H322" s="27">
        <f t="shared" si="22"/>
        <v>39</v>
      </c>
      <c r="I322" s="26" t="str">
        <f t="shared" si="23"/>
        <v>Senior</v>
      </c>
      <c r="J322" s="36" t="s">
        <v>1366</v>
      </c>
      <c r="K322" s="37">
        <v>82052210040</v>
      </c>
      <c r="L322" s="36" t="s">
        <v>1582</v>
      </c>
    </row>
    <row r="323" spans="1:12" s="36" customFormat="1" hidden="1" x14ac:dyDescent="0.2">
      <c r="A323" s="69" t="s">
        <v>1104</v>
      </c>
      <c r="B323" s="36" t="s">
        <v>1119</v>
      </c>
      <c r="C323" s="36" t="s">
        <v>1105</v>
      </c>
      <c r="D323" s="36" t="s">
        <v>1106</v>
      </c>
      <c r="E323" s="38" t="str">
        <f t="shared" si="20"/>
        <v>Men Grand Masters</v>
      </c>
      <c r="G323" s="31">
        <f t="shared" si="21"/>
        <v>44561</v>
      </c>
      <c r="H323" s="27">
        <f t="shared" si="22"/>
        <v>122</v>
      </c>
      <c r="I323" s="26" t="str">
        <f t="shared" si="23"/>
        <v>Grand Masters</v>
      </c>
      <c r="J323" s="36" t="s">
        <v>1366</v>
      </c>
      <c r="K323" s="37"/>
    </row>
    <row r="324" spans="1:12" hidden="1" x14ac:dyDescent="0.2">
      <c r="A324" s="116" t="s">
        <v>855</v>
      </c>
      <c r="B324" s="23" t="s">
        <v>48</v>
      </c>
      <c r="C324" s="23" t="s">
        <v>1021</v>
      </c>
      <c r="D324" s="23" t="s">
        <v>1167</v>
      </c>
      <c r="E324" s="26" t="str">
        <f t="shared" si="20"/>
        <v>Men Senior</v>
      </c>
      <c r="F324" s="24">
        <v>30322</v>
      </c>
      <c r="G324" s="31">
        <f t="shared" si="21"/>
        <v>44561</v>
      </c>
      <c r="H324" s="27">
        <f t="shared" si="22"/>
        <v>38</v>
      </c>
      <c r="I324" s="26" t="str">
        <f t="shared" si="23"/>
        <v>Senior</v>
      </c>
      <c r="J324" s="23" t="s">
        <v>1366</v>
      </c>
      <c r="K324" s="25">
        <v>86011400590</v>
      </c>
      <c r="L324" s="23" t="s">
        <v>1582</v>
      </c>
    </row>
    <row r="325" spans="1:12" s="36" customFormat="1" hidden="1" x14ac:dyDescent="0.2">
      <c r="A325" s="69" t="s">
        <v>851</v>
      </c>
      <c r="B325" s="36" t="s">
        <v>1071</v>
      </c>
      <c r="C325" s="36" t="s">
        <v>504</v>
      </c>
      <c r="D325" s="36" t="s">
        <v>209</v>
      </c>
      <c r="E325" s="38" t="str">
        <f t="shared" si="20"/>
        <v>Ladies Grand Masters</v>
      </c>
      <c r="G325" s="31">
        <f t="shared" si="21"/>
        <v>44561</v>
      </c>
      <c r="H325" s="27">
        <f t="shared" si="22"/>
        <v>122</v>
      </c>
      <c r="I325" s="26" t="str">
        <f t="shared" si="23"/>
        <v>Grand Masters</v>
      </c>
      <c r="J325" s="36" t="s">
        <v>67</v>
      </c>
      <c r="K325" s="37"/>
    </row>
    <row r="326" spans="1:12" hidden="1" x14ac:dyDescent="0.2">
      <c r="A326" s="118" t="s">
        <v>857</v>
      </c>
      <c r="B326" s="23" t="s">
        <v>43</v>
      </c>
      <c r="C326" s="23" t="s">
        <v>264</v>
      </c>
      <c r="D326" s="23" t="s">
        <v>1997</v>
      </c>
      <c r="E326" s="26" t="str">
        <f t="shared" si="20"/>
        <v>Men Veteran</v>
      </c>
      <c r="F326" s="24">
        <v>28782</v>
      </c>
      <c r="G326" s="31">
        <f t="shared" si="21"/>
        <v>44561</v>
      </c>
      <c r="H326" s="27">
        <f t="shared" si="22"/>
        <v>43</v>
      </c>
      <c r="I326" s="26" t="str">
        <f t="shared" si="23"/>
        <v>Veteran</v>
      </c>
      <c r="J326" s="23" t="s">
        <v>1366</v>
      </c>
      <c r="K326" s="25">
        <v>68092900213</v>
      </c>
      <c r="L326" s="23" t="s">
        <v>1582</v>
      </c>
    </row>
    <row r="327" spans="1:12" s="36" customFormat="1" hidden="1" x14ac:dyDescent="0.2">
      <c r="A327" s="69" t="s">
        <v>853</v>
      </c>
      <c r="B327" s="36" t="s">
        <v>1449</v>
      </c>
      <c r="C327" s="36" t="s">
        <v>513</v>
      </c>
      <c r="D327" s="36" t="s">
        <v>175</v>
      </c>
      <c r="E327" s="38" t="str">
        <f t="shared" si="20"/>
        <v>Men Grand Masters</v>
      </c>
      <c r="G327" s="31">
        <f t="shared" si="21"/>
        <v>44561</v>
      </c>
      <c r="H327" s="27">
        <f t="shared" si="22"/>
        <v>122</v>
      </c>
      <c r="I327" s="26" t="str">
        <f t="shared" si="23"/>
        <v>Grand Masters</v>
      </c>
      <c r="J327" s="36" t="s">
        <v>1366</v>
      </c>
      <c r="K327" s="37"/>
    </row>
    <row r="328" spans="1:12" s="36" customFormat="1" hidden="1" x14ac:dyDescent="0.2">
      <c r="A328" s="69" t="s">
        <v>854</v>
      </c>
      <c r="B328" s="36" t="s">
        <v>1282</v>
      </c>
      <c r="C328" s="36" t="s">
        <v>463</v>
      </c>
      <c r="D328" s="36" t="s">
        <v>111</v>
      </c>
      <c r="E328" s="38" t="str">
        <f t="shared" si="20"/>
        <v>Men Grand Masters</v>
      </c>
      <c r="F328" s="35"/>
      <c r="G328" s="31">
        <f t="shared" si="21"/>
        <v>44561</v>
      </c>
      <c r="H328" s="27">
        <f t="shared" si="22"/>
        <v>122</v>
      </c>
      <c r="I328" s="26" t="str">
        <f t="shared" si="23"/>
        <v>Grand Masters</v>
      </c>
      <c r="J328" s="36" t="s">
        <v>1366</v>
      </c>
      <c r="K328" s="37"/>
    </row>
    <row r="329" spans="1:12" hidden="1" x14ac:dyDescent="0.2">
      <c r="A329" s="116" t="s">
        <v>861</v>
      </c>
      <c r="B329" s="23" t="s">
        <v>42</v>
      </c>
      <c r="C329" s="23" t="s">
        <v>2059</v>
      </c>
      <c r="D329" s="23" t="s">
        <v>2003</v>
      </c>
      <c r="E329" s="26" t="str">
        <f t="shared" si="20"/>
        <v>Ladies U/16</v>
      </c>
      <c r="F329" s="24">
        <v>40779</v>
      </c>
      <c r="G329" s="31">
        <f t="shared" si="21"/>
        <v>44561</v>
      </c>
      <c r="H329" s="27">
        <f t="shared" si="22"/>
        <v>10</v>
      </c>
      <c r="I329" s="26" t="str">
        <f t="shared" si="23"/>
        <v>U/16</v>
      </c>
      <c r="J329" s="23" t="s">
        <v>67</v>
      </c>
      <c r="K329" s="25">
        <v>83010610823</v>
      </c>
      <c r="L329" s="23" t="s">
        <v>1582</v>
      </c>
    </row>
    <row r="330" spans="1:12" s="36" customFormat="1" hidden="1" x14ac:dyDescent="0.2">
      <c r="A330" s="69" t="s">
        <v>856</v>
      </c>
      <c r="B330" s="36" t="s">
        <v>1452</v>
      </c>
      <c r="C330" s="36" t="s">
        <v>186</v>
      </c>
      <c r="D330" s="36" t="s">
        <v>204</v>
      </c>
      <c r="E330" s="38" t="str">
        <f t="shared" si="20"/>
        <v>Men Senior</v>
      </c>
      <c r="F330" s="35">
        <v>34744</v>
      </c>
      <c r="G330" s="31">
        <f t="shared" si="21"/>
        <v>44561</v>
      </c>
      <c r="H330" s="27">
        <f t="shared" si="22"/>
        <v>26</v>
      </c>
      <c r="I330" s="26" t="str">
        <f t="shared" si="23"/>
        <v>Senior</v>
      </c>
      <c r="J330" s="36" t="s">
        <v>1366</v>
      </c>
      <c r="K330" s="37"/>
    </row>
    <row r="331" spans="1:12" hidden="1" x14ac:dyDescent="0.2">
      <c r="A331" s="116" t="s">
        <v>862</v>
      </c>
      <c r="B331" s="23" t="s">
        <v>50</v>
      </c>
      <c r="C331" s="23" t="s">
        <v>164</v>
      </c>
      <c r="D331" s="23" t="s">
        <v>82</v>
      </c>
      <c r="E331" s="26" t="str">
        <f t="shared" si="20"/>
        <v>Men Grand Masters</v>
      </c>
      <c r="F331" s="24">
        <v>20024</v>
      </c>
      <c r="G331" s="31">
        <f t="shared" si="21"/>
        <v>44561</v>
      </c>
      <c r="H331" s="27">
        <f t="shared" si="22"/>
        <v>67</v>
      </c>
      <c r="I331" s="26" t="str">
        <f t="shared" si="23"/>
        <v>Grand Masters</v>
      </c>
      <c r="J331" s="23" t="s">
        <v>1366</v>
      </c>
      <c r="K331" s="25">
        <v>7810195074088</v>
      </c>
      <c r="L331" s="23" t="s">
        <v>1582</v>
      </c>
    </row>
    <row r="332" spans="1:12" s="36" customFormat="1" hidden="1" x14ac:dyDescent="0.2">
      <c r="A332" s="69" t="s">
        <v>858</v>
      </c>
      <c r="B332" s="36" t="s">
        <v>1360</v>
      </c>
      <c r="C332" s="36" t="s">
        <v>498</v>
      </c>
      <c r="D332" s="36" t="s">
        <v>82</v>
      </c>
      <c r="E332" s="38" t="str">
        <f t="shared" si="20"/>
        <v>Ladies Grand Masters</v>
      </c>
      <c r="F332" s="39"/>
      <c r="G332" s="31">
        <f t="shared" si="21"/>
        <v>44561</v>
      </c>
      <c r="H332" s="27">
        <f t="shared" si="22"/>
        <v>122</v>
      </c>
      <c r="I332" s="26" t="str">
        <f t="shared" si="23"/>
        <v>Grand Masters</v>
      </c>
      <c r="J332" s="36" t="s">
        <v>67</v>
      </c>
      <c r="K332" s="37"/>
    </row>
    <row r="333" spans="1:12" s="36" customFormat="1" hidden="1" x14ac:dyDescent="0.2">
      <c r="A333" s="69" t="s">
        <v>859</v>
      </c>
      <c r="B333" s="36" t="s">
        <v>1360</v>
      </c>
      <c r="C333" s="36" t="s">
        <v>323</v>
      </c>
      <c r="D333" s="36" t="s">
        <v>118</v>
      </c>
      <c r="E333" s="38" t="str">
        <f t="shared" si="20"/>
        <v>Men Master</v>
      </c>
      <c r="F333" s="39">
        <v>25101</v>
      </c>
      <c r="G333" s="31">
        <f t="shared" si="21"/>
        <v>44561</v>
      </c>
      <c r="H333" s="27">
        <f t="shared" si="22"/>
        <v>53</v>
      </c>
      <c r="I333" s="26" t="str">
        <f t="shared" si="23"/>
        <v>Master</v>
      </c>
      <c r="J333" s="36" t="s">
        <v>1366</v>
      </c>
      <c r="K333" s="37">
        <v>68092010099</v>
      </c>
      <c r="L333" s="36" t="s">
        <v>1582</v>
      </c>
    </row>
    <row r="334" spans="1:12" s="36" customFormat="1" hidden="1" x14ac:dyDescent="0.2">
      <c r="A334" s="69" t="s">
        <v>860</v>
      </c>
      <c r="B334" s="36" t="s">
        <v>1282</v>
      </c>
      <c r="C334" s="36" t="s">
        <v>104</v>
      </c>
      <c r="D334" s="36" t="s">
        <v>115</v>
      </c>
      <c r="E334" s="38" t="str">
        <f t="shared" si="20"/>
        <v>Men Grand Masters</v>
      </c>
      <c r="F334" s="35"/>
      <c r="G334" s="31">
        <f t="shared" si="21"/>
        <v>44561</v>
      </c>
      <c r="H334" s="27">
        <f t="shared" si="22"/>
        <v>122</v>
      </c>
      <c r="I334" s="26" t="str">
        <f t="shared" si="23"/>
        <v>Grand Masters</v>
      </c>
      <c r="J334" s="36" t="s">
        <v>1366</v>
      </c>
      <c r="K334" s="37"/>
    </row>
    <row r="335" spans="1:12" hidden="1" x14ac:dyDescent="0.2">
      <c r="A335" s="116" t="s">
        <v>863</v>
      </c>
      <c r="B335" s="23" t="s">
        <v>44</v>
      </c>
      <c r="C335" s="23" t="s">
        <v>174</v>
      </c>
      <c r="D335" s="23" t="s">
        <v>2024</v>
      </c>
      <c r="E335" s="26" t="str">
        <f t="shared" si="20"/>
        <v>Men Senior</v>
      </c>
      <c r="F335" s="22">
        <v>31307</v>
      </c>
      <c r="G335" s="31">
        <f t="shared" si="21"/>
        <v>44561</v>
      </c>
      <c r="H335" s="27">
        <f t="shared" si="22"/>
        <v>36</v>
      </c>
      <c r="I335" s="26" t="str">
        <f t="shared" si="23"/>
        <v>Senior</v>
      </c>
      <c r="J335" s="23" t="s">
        <v>1366</v>
      </c>
      <c r="K335" s="25">
        <v>20110824</v>
      </c>
      <c r="L335" s="23" t="s">
        <v>1582</v>
      </c>
    </row>
    <row r="336" spans="1:12" hidden="1" x14ac:dyDescent="0.2">
      <c r="A336" s="118" t="s">
        <v>864</v>
      </c>
      <c r="B336" s="23" t="s">
        <v>38</v>
      </c>
      <c r="C336" s="23" t="s">
        <v>129</v>
      </c>
      <c r="D336" s="23" t="s">
        <v>130</v>
      </c>
      <c r="E336" s="26" t="str">
        <f t="shared" si="20"/>
        <v>Men Senior</v>
      </c>
      <c r="F336" s="24">
        <v>31773</v>
      </c>
      <c r="G336" s="31">
        <f t="shared" si="21"/>
        <v>44561</v>
      </c>
      <c r="H336" s="27">
        <f t="shared" si="22"/>
        <v>35</v>
      </c>
      <c r="I336" s="26" t="str">
        <f t="shared" si="23"/>
        <v>Senior</v>
      </c>
      <c r="J336" s="23" t="s">
        <v>1366</v>
      </c>
      <c r="K336" s="25">
        <v>54102700129</v>
      </c>
      <c r="L336" s="23" t="s">
        <v>1582</v>
      </c>
    </row>
    <row r="337" spans="1:12" hidden="1" x14ac:dyDescent="0.2">
      <c r="A337" s="116" t="s">
        <v>868</v>
      </c>
      <c r="B337" s="23" t="s">
        <v>49</v>
      </c>
      <c r="C337" s="23" t="s">
        <v>164</v>
      </c>
      <c r="D337" s="23" t="s">
        <v>82</v>
      </c>
      <c r="E337" s="26" t="str">
        <f t="shared" si="20"/>
        <v>Men Grand Masters</v>
      </c>
      <c r="F337" s="24">
        <v>17503</v>
      </c>
      <c r="G337" s="31">
        <f t="shared" si="21"/>
        <v>44561</v>
      </c>
      <c r="H337" s="27">
        <f t="shared" si="22"/>
        <v>74</v>
      </c>
      <c r="I337" s="26" t="str">
        <f t="shared" si="23"/>
        <v>Grand Masters</v>
      </c>
      <c r="J337" s="23" t="s">
        <v>1366</v>
      </c>
      <c r="K337" s="25">
        <v>85091710728</v>
      </c>
      <c r="L337" s="23" t="s">
        <v>1582</v>
      </c>
    </row>
    <row r="338" spans="1:12" hidden="1" x14ac:dyDescent="0.2">
      <c r="A338" s="116" t="s">
        <v>870</v>
      </c>
      <c r="B338" s="23" t="s">
        <v>2078</v>
      </c>
      <c r="C338" s="23" t="s">
        <v>95</v>
      </c>
      <c r="D338" s="23" t="s">
        <v>1328</v>
      </c>
      <c r="E338" s="26" t="str">
        <f t="shared" si="20"/>
        <v>Men Master</v>
      </c>
      <c r="F338" s="24">
        <v>24656</v>
      </c>
      <c r="G338" s="31">
        <f t="shared" si="21"/>
        <v>44561</v>
      </c>
      <c r="H338" s="27">
        <f t="shared" si="22"/>
        <v>54</v>
      </c>
      <c r="I338" s="26" t="str">
        <f t="shared" si="23"/>
        <v>Master</v>
      </c>
      <c r="J338" s="23" t="s">
        <v>1366</v>
      </c>
      <c r="K338" s="25">
        <v>86122700770</v>
      </c>
      <c r="L338" s="23" t="s">
        <v>1582</v>
      </c>
    </row>
    <row r="339" spans="1:12" s="36" customFormat="1" hidden="1" x14ac:dyDescent="0.2">
      <c r="A339" s="69" t="s">
        <v>865</v>
      </c>
      <c r="B339" s="36" t="s">
        <v>1343</v>
      </c>
      <c r="C339" s="36" t="s">
        <v>95</v>
      </c>
      <c r="D339" s="36" t="s">
        <v>171</v>
      </c>
      <c r="E339" s="38" t="str">
        <f t="shared" si="20"/>
        <v>Men Grand Masters</v>
      </c>
      <c r="F339" s="35"/>
      <c r="G339" s="31">
        <f t="shared" si="21"/>
        <v>44561</v>
      </c>
      <c r="H339" s="27">
        <f t="shared" si="22"/>
        <v>122</v>
      </c>
      <c r="I339" s="26" t="str">
        <f t="shared" si="23"/>
        <v>Grand Masters</v>
      </c>
      <c r="J339" s="36" t="s">
        <v>1366</v>
      </c>
      <c r="K339" s="37"/>
    </row>
    <row r="340" spans="1:12" s="36" customFormat="1" hidden="1" x14ac:dyDescent="0.2">
      <c r="A340" s="69" t="s">
        <v>866</v>
      </c>
      <c r="B340" s="36" t="s">
        <v>1343</v>
      </c>
      <c r="C340" s="36" t="s">
        <v>172</v>
      </c>
      <c r="D340" s="36" t="s">
        <v>151</v>
      </c>
      <c r="E340" s="38" t="str">
        <f t="shared" si="20"/>
        <v>Men Grand Masters</v>
      </c>
      <c r="F340" s="35"/>
      <c r="G340" s="31">
        <f t="shared" si="21"/>
        <v>44561</v>
      </c>
      <c r="H340" s="27">
        <f t="shared" si="22"/>
        <v>122</v>
      </c>
      <c r="I340" s="26" t="str">
        <f t="shared" si="23"/>
        <v>Grand Masters</v>
      </c>
      <c r="J340" s="36" t="s">
        <v>1366</v>
      </c>
      <c r="K340" s="37"/>
    </row>
    <row r="341" spans="1:12" s="43" customFormat="1" hidden="1" x14ac:dyDescent="0.2">
      <c r="A341" s="69" t="s">
        <v>867</v>
      </c>
      <c r="B341" s="36" t="s">
        <v>1603</v>
      </c>
      <c r="C341" s="36" t="s">
        <v>211</v>
      </c>
      <c r="D341" s="36" t="s">
        <v>209</v>
      </c>
      <c r="E341" s="38" t="str">
        <f t="shared" si="20"/>
        <v>Men Senior</v>
      </c>
      <c r="F341" s="35">
        <v>32269</v>
      </c>
      <c r="G341" s="31">
        <f t="shared" si="21"/>
        <v>44561</v>
      </c>
      <c r="H341" s="27">
        <f t="shared" si="22"/>
        <v>33</v>
      </c>
      <c r="I341" s="26" t="str">
        <f t="shared" si="23"/>
        <v>Senior</v>
      </c>
      <c r="J341" s="36" t="s">
        <v>1366</v>
      </c>
      <c r="K341" s="37">
        <v>88050600424</v>
      </c>
      <c r="L341" s="36" t="s">
        <v>1582</v>
      </c>
    </row>
    <row r="342" spans="1:12" s="36" customFormat="1" hidden="1" x14ac:dyDescent="0.2">
      <c r="A342" s="225" t="s">
        <v>873</v>
      </c>
      <c r="B342" s="43" t="s">
        <v>48</v>
      </c>
      <c r="C342" s="43" t="s">
        <v>500</v>
      </c>
      <c r="D342" s="43" t="s">
        <v>2082</v>
      </c>
      <c r="E342" s="226" t="str">
        <f t="shared" si="20"/>
        <v>Ladies Veteran</v>
      </c>
      <c r="F342" s="227">
        <v>27783</v>
      </c>
      <c r="G342" s="228">
        <f t="shared" si="21"/>
        <v>44561</v>
      </c>
      <c r="H342" s="229">
        <f t="shared" si="22"/>
        <v>45</v>
      </c>
      <c r="I342" s="226" t="str">
        <f t="shared" si="23"/>
        <v>Veteran</v>
      </c>
      <c r="J342" s="43" t="s">
        <v>67</v>
      </c>
      <c r="K342" s="25">
        <v>47120200178</v>
      </c>
      <c r="L342" s="23" t="s">
        <v>1582</v>
      </c>
    </row>
    <row r="343" spans="1:12" s="36" customFormat="1" hidden="1" x14ac:dyDescent="0.2">
      <c r="A343" s="69" t="s">
        <v>869</v>
      </c>
      <c r="B343" s="36" t="s">
        <v>1360</v>
      </c>
      <c r="C343" s="36" t="s">
        <v>285</v>
      </c>
      <c r="D343" s="36" t="s">
        <v>286</v>
      </c>
      <c r="E343" s="38" t="str">
        <f t="shared" si="20"/>
        <v>Men Grand Masters</v>
      </c>
      <c r="F343" s="39"/>
      <c r="G343" s="31">
        <f t="shared" si="21"/>
        <v>44561</v>
      </c>
      <c r="H343" s="27">
        <f t="shared" si="22"/>
        <v>122</v>
      </c>
      <c r="I343" s="26" t="str">
        <f t="shared" si="23"/>
        <v>Grand Masters</v>
      </c>
      <c r="J343" s="36" t="s">
        <v>1366</v>
      </c>
      <c r="K343" s="37"/>
    </row>
    <row r="344" spans="1:12" hidden="1" x14ac:dyDescent="0.2">
      <c r="A344" s="118" t="s">
        <v>875</v>
      </c>
      <c r="B344" s="23" t="s">
        <v>43</v>
      </c>
      <c r="C344" s="23" t="s">
        <v>181</v>
      </c>
      <c r="D344" s="23" t="s">
        <v>209</v>
      </c>
      <c r="E344" s="26" t="str">
        <f t="shared" si="20"/>
        <v>Men Veteran</v>
      </c>
      <c r="F344" s="24">
        <v>29572</v>
      </c>
      <c r="G344" s="31">
        <f t="shared" si="21"/>
        <v>44561</v>
      </c>
      <c r="H344" s="27">
        <f t="shared" si="22"/>
        <v>41</v>
      </c>
      <c r="I344" s="26" t="str">
        <f t="shared" si="23"/>
        <v>Veteran</v>
      </c>
      <c r="J344" s="23" t="s">
        <v>1366</v>
      </c>
      <c r="K344" s="25">
        <v>6707065193089</v>
      </c>
      <c r="L344" s="23" t="s">
        <v>1582</v>
      </c>
    </row>
    <row r="345" spans="1:12" s="36" customFormat="1" hidden="1" x14ac:dyDescent="0.2">
      <c r="A345" s="69" t="s">
        <v>871</v>
      </c>
      <c r="B345" s="36" t="s">
        <v>1282</v>
      </c>
      <c r="C345" s="36" t="s">
        <v>101</v>
      </c>
      <c r="D345" s="36" t="s">
        <v>102</v>
      </c>
      <c r="E345" s="38" t="str">
        <f t="shared" si="20"/>
        <v>Men Grand Masters</v>
      </c>
      <c r="F345" s="35"/>
      <c r="G345" s="31">
        <f t="shared" si="21"/>
        <v>44561</v>
      </c>
      <c r="H345" s="27">
        <f t="shared" si="22"/>
        <v>122</v>
      </c>
      <c r="I345" s="26" t="str">
        <f t="shared" si="23"/>
        <v>Grand Masters</v>
      </c>
      <c r="J345" s="36" t="s">
        <v>1366</v>
      </c>
      <c r="K345" s="37"/>
    </row>
    <row r="346" spans="1:12" s="36" customFormat="1" hidden="1" x14ac:dyDescent="0.2">
      <c r="A346" s="69" t="s">
        <v>872</v>
      </c>
      <c r="B346" s="36" t="s">
        <v>1465</v>
      </c>
      <c r="C346" s="36" t="s">
        <v>388</v>
      </c>
      <c r="D346" s="36" t="s">
        <v>200</v>
      </c>
      <c r="E346" s="38" t="str">
        <f t="shared" si="20"/>
        <v>Men U/21</v>
      </c>
      <c r="F346" s="35">
        <v>36961</v>
      </c>
      <c r="G346" s="31">
        <f t="shared" si="21"/>
        <v>44561</v>
      </c>
      <c r="H346" s="27">
        <f t="shared" si="22"/>
        <v>20</v>
      </c>
      <c r="I346" s="26" t="str">
        <f t="shared" si="23"/>
        <v>U/21</v>
      </c>
      <c r="J346" s="36" t="s">
        <v>1366</v>
      </c>
      <c r="K346" s="37"/>
    </row>
    <row r="347" spans="1:12" s="43" customFormat="1" hidden="1" x14ac:dyDescent="0.2">
      <c r="A347" s="233" t="s">
        <v>1107</v>
      </c>
      <c r="B347" s="23" t="s">
        <v>40</v>
      </c>
      <c r="C347" s="23" t="s">
        <v>198</v>
      </c>
      <c r="D347" s="23" t="s">
        <v>424</v>
      </c>
      <c r="E347" s="26" t="str">
        <f t="shared" si="20"/>
        <v>Men Senior</v>
      </c>
      <c r="F347" s="24">
        <v>31254</v>
      </c>
      <c r="G347" s="31">
        <f t="shared" si="21"/>
        <v>44561</v>
      </c>
      <c r="H347" s="27">
        <f t="shared" si="22"/>
        <v>36</v>
      </c>
      <c r="I347" s="26" t="str">
        <f t="shared" si="23"/>
        <v>Senior</v>
      </c>
      <c r="J347" s="23" t="s">
        <v>1366</v>
      </c>
      <c r="K347" s="230">
        <v>7601240103083</v>
      </c>
      <c r="L347" s="43" t="s">
        <v>1585</v>
      </c>
    </row>
    <row r="348" spans="1:12" s="36" customFormat="1" hidden="1" x14ac:dyDescent="0.2">
      <c r="A348" s="69" t="s">
        <v>874</v>
      </c>
      <c r="B348" s="36" t="s">
        <v>1603</v>
      </c>
      <c r="C348" s="36" t="s">
        <v>181</v>
      </c>
      <c r="D348" s="36" t="s">
        <v>158</v>
      </c>
      <c r="E348" s="38" t="str">
        <f t="shared" si="20"/>
        <v>Men Senior</v>
      </c>
      <c r="F348" s="41">
        <v>30560</v>
      </c>
      <c r="G348" s="31">
        <f t="shared" si="21"/>
        <v>44561</v>
      </c>
      <c r="H348" s="27">
        <f t="shared" si="22"/>
        <v>38</v>
      </c>
      <c r="I348" s="26" t="str">
        <f t="shared" si="23"/>
        <v>Senior</v>
      </c>
      <c r="J348" s="36" t="s">
        <v>1366</v>
      </c>
      <c r="K348" s="37">
        <v>83090110199</v>
      </c>
      <c r="L348" s="36" t="s">
        <v>1582</v>
      </c>
    </row>
    <row r="349" spans="1:12" hidden="1" x14ac:dyDescent="0.2">
      <c r="A349" s="225" t="s">
        <v>880</v>
      </c>
      <c r="B349" s="43" t="s">
        <v>48</v>
      </c>
      <c r="C349" s="43" t="s">
        <v>2083</v>
      </c>
      <c r="D349" s="43" t="s">
        <v>2082</v>
      </c>
      <c r="E349" s="226" t="str">
        <f t="shared" si="20"/>
        <v>Men Veteran</v>
      </c>
      <c r="F349" s="227">
        <v>26992</v>
      </c>
      <c r="G349" s="228">
        <f t="shared" si="21"/>
        <v>44561</v>
      </c>
      <c r="H349" s="229">
        <f t="shared" si="22"/>
        <v>48</v>
      </c>
      <c r="I349" s="226" t="str">
        <f t="shared" si="23"/>
        <v>Veteran</v>
      </c>
      <c r="J349" s="43" t="s">
        <v>1366</v>
      </c>
      <c r="K349" s="25">
        <v>80121710475</v>
      </c>
      <c r="L349" s="23" t="s">
        <v>1582</v>
      </c>
    </row>
    <row r="350" spans="1:12" s="36" customFormat="1" hidden="1" x14ac:dyDescent="0.2">
      <c r="A350" s="69" t="s">
        <v>876</v>
      </c>
      <c r="B350" s="36" t="s">
        <v>1343</v>
      </c>
      <c r="C350" s="36" t="s">
        <v>528</v>
      </c>
      <c r="D350" s="36" t="s">
        <v>173</v>
      </c>
      <c r="E350" s="38" t="str">
        <f t="shared" si="20"/>
        <v>Men Master</v>
      </c>
      <c r="F350" s="35">
        <v>23734</v>
      </c>
      <c r="G350" s="31">
        <f t="shared" si="21"/>
        <v>44561</v>
      </c>
      <c r="H350" s="27">
        <f t="shared" si="22"/>
        <v>57</v>
      </c>
      <c r="I350" s="26" t="str">
        <f t="shared" si="23"/>
        <v>Master</v>
      </c>
      <c r="J350" s="36" t="s">
        <v>1366</v>
      </c>
      <c r="K350" s="37">
        <v>64122300541</v>
      </c>
      <c r="L350" s="36" t="s">
        <v>1582</v>
      </c>
    </row>
    <row r="351" spans="1:12" x14ac:dyDescent="0.2">
      <c r="A351" s="116" t="s">
        <v>1108</v>
      </c>
      <c r="B351" s="23" t="s">
        <v>38</v>
      </c>
      <c r="C351" s="23" t="s">
        <v>1109</v>
      </c>
      <c r="D351" s="23" t="s">
        <v>1110</v>
      </c>
      <c r="E351" s="26" t="str">
        <f t="shared" si="20"/>
        <v>Men Master</v>
      </c>
      <c r="F351" s="24">
        <v>23788</v>
      </c>
      <c r="G351" s="31">
        <f t="shared" si="21"/>
        <v>44561</v>
      </c>
      <c r="H351" s="27">
        <f t="shared" si="22"/>
        <v>56</v>
      </c>
      <c r="I351" s="26" t="str">
        <f t="shared" si="23"/>
        <v>Master</v>
      </c>
      <c r="J351" s="23" t="s">
        <v>1366</v>
      </c>
      <c r="K351" s="25">
        <v>8507265055083</v>
      </c>
      <c r="L351" s="23" t="s">
        <v>1585</v>
      </c>
    </row>
    <row r="352" spans="1:12" s="36" customFormat="1" x14ac:dyDescent="0.2">
      <c r="A352" s="69" t="s">
        <v>877</v>
      </c>
      <c r="B352" s="36" t="s">
        <v>1465</v>
      </c>
      <c r="C352" s="36" t="s">
        <v>362</v>
      </c>
      <c r="D352" s="36" t="s">
        <v>226</v>
      </c>
      <c r="E352" s="38" t="str">
        <f t="shared" si="20"/>
        <v>Men Master</v>
      </c>
      <c r="F352" s="35">
        <v>23788</v>
      </c>
      <c r="G352" s="31">
        <f t="shared" si="21"/>
        <v>44561</v>
      </c>
      <c r="H352" s="27">
        <f t="shared" si="22"/>
        <v>56</v>
      </c>
      <c r="I352" s="26" t="str">
        <f t="shared" si="23"/>
        <v>Master</v>
      </c>
      <c r="J352" s="36" t="s">
        <v>1366</v>
      </c>
      <c r="K352" s="37">
        <v>65021500902</v>
      </c>
      <c r="L352" s="36" t="s">
        <v>1582</v>
      </c>
    </row>
    <row r="353" spans="1:12" s="36" customFormat="1" hidden="1" x14ac:dyDescent="0.2">
      <c r="A353" s="69" t="s">
        <v>878</v>
      </c>
      <c r="B353" s="36" t="s">
        <v>1358</v>
      </c>
      <c r="C353" s="36" t="s">
        <v>276</v>
      </c>
      <c r="D353" s="36" t="s">
        <v>125</v>
      </c>
      <c r="E353" s="38" t="str">
        <f t="shared" si="20"/>
        <v>Men Grand Masters</v>
      </c>
      <c r="F353" s="35"/>
      <c r="G353" s="31">
        <f t="shared" si="21"/>
        <v>44561</v>
      </c>
      <c r="H353" s="27">
        <f t="shared" si="22"/>
        <v>122</v>
      </c>
      <c r="I353" s="26" t="str">
        <f t="shared" si="23"/>
        <v>Grand Masters</v>
      </c>
      <c r="J353" s="36" t="s">
        <v>1366</v>
      </c>
      <c r="K353" s="37"/>
    </row>
    <row r="354" spans="1:12" s="36" customFormat="1" hidden="1" x14ac:dyDescent="0.2">
      <c r="A354" s="69" t="s">
        <v>879</v>
      </c>
      <c r="B354" s="36" t="s">
        <v>1282</v>
      </c>
      <c r="C354" s="36" t="s">
        <v>129</v>
      </c>
      <c r="D354" s="36" t="s">
        <v>130</v>
      </c>
      <c r="E354" s="38" t="str">
        <f t="shared" si="20"/>
        <v>Men Grand Masters</v>
      </c>
      <c r="F354" s="35"/>
      <c r="G354" s="31">
        <f t="shared" si="21"/>
        <v>44561</v>
      </c>
      <c r="H354" s="27">
        <f t="shared" si="22"/>
        <v>122</v>
      </c>
      <c r="I354" s="26" t="str">
        <f t="shared" si="23"/>
        <v>Grand Masters</v>
      </c>
      <c r="J354" s="36" t="s">
        <v>1366</v>
      </c>
      <c r="K354" s="37"/>
    </row>
    <row r="355" spans="1:12" s="43" customFormat="1" hidden="1" x14ac:dyDescent="0.2">
      <c r="A355" s="233" t="s">
        <v>888</v>
      </c>
      <c r="B355" s="23" t="s">
        <v>47</v>
      </c>
      <c r="C355" s="23" t="s">
        <v>431</v>
      </c>
      <c r="D355" s="23" t="s">
        <v>2024</v>
      </c>
      <c r="E355" s="26" t="s">
        <v>1379</v>
      </c>
      <c r="F355" s="24">
        <v>28105</v>
      </c>
      <c r="G355" s="31">
        <v>44561</v>
      </c>
      <c r="H355" s="27">
        <v>45</v>
      </c>
      <c r="I355" s="26" t="s">
        <v>2087</v>
      </c>
      <c r="J355" s="23" t="s">
        <v>1366</v>
      </c>
      <c r="K355" s="230">
        <v>7311245058080</v>
      </c>
      <c r="L355" s="43" t="s">
        <v>1585</v>
      </c>
    </row>
    <row r="356" spans="1:12" s="36" customFormat="1" hidden="1" x14ac:dyDescent="0.2">
      <c r="A356" s="69" t="s">
        <v>881</v>
      </c>
      <c r="B356" s="36" t="s">
        <v>1642</v>
      </c>
      <c r="C356" s="36" t="s">
        <v>92</v>
      </c>
      <c r="D356" s="36" t="s">
        <v>329</v>
      </c>
      <c r="E356" s="38" t="str">
        <f t="shared" ref="E356:E419" si="24">CONCATENATE(J356," ",I356)</f>
        <v>Men Grand Masters</v>
      </c>
      <c r="F356" s="39">
        <v>21020</v>
      </c>
      <c r="G356" s="31">
        <f t="shared" ref="G356:G419" si="25">$G$5</f>
        <v>44561</v>
      </c>
      <c r="H356" s="27">
        <f t="shared" ref="H356:H419" si="26">INT(YEARFRAC(F356,G356))</f>
        <v>64</v>
      </c>
      <c r="I356" s="26" t="str">
        <f t="shared" ref="I356:I387" si="27">IF(H356="","Senior",IF(H356&gt;59.999,"Grand Masters",IF(H356&gt;49.999,"Master",IF(H356&gt;39.999,"Veteran",IF(H356&gt;21.999,"Senior",IF(H356&gt;16.999,"U/21","U/16"))))))</f>
        <v>Grand Masters</v>
      </c>
      <c r="J356" s="36" t="s">
        <v>1366</v>
      </c>
      <c r="K356" s="37">
        <v>57071900450</v>
      </c>
    </row>
    <row r="357" spans="1:12" s="36" customFormat="1" hidden="1" x14ac:dyDescent="0.2">
      <c r="A357" s="69" t="s">
        <v>882</v>
      </c>
      <c r="B357" s="36" t="s">
        <v>1360</v>
      </c>
      <c r="C357" s="36" t="s">
        <v>288</v>
      </c>
      <c r="D357" s="36" t="s">
        <v>82</v>
      </c>
      <c r="E357" s="38" t="str">
        <f t="shared" si="24"/>
        <v>Men Grand Masters</v>
      </c>
      <c r="F357" s="39"/>
      <c r="G357" s="31">
        <f t="shared" si="25"/>
        <v>44561</v>
      </c>
      <c r="H357" s="27">
        <f t="shared" si="26"/>
        <v>122</v>
      </c>
      <c r="I357" s="26" t="str">
        <f t="shared" si="27"/>
        <v>Grand Masters</v>
      </c>
      <c r="J357" s="36" t="s">
        <v>1366</v>
      </c>
      <c r="K357" s="37"/>
    </row>
    <row r="358" spans="1:12" s="36" customFormat="1" hidden="1" x14ac:dyDescent="0.2">
      <c r="A358" s="69" t="s">
        <v>883</v>
      </c>
      <c r="B358" s="36" t="s">
        <v>1343</v>
      </c>
      <c r="C358" s="36" t="s">
        <v>1086</v>
      </c>
      <c r="D358" s="36" t="s">
        <v>151</v>
      </c>
      <c r="E358" s="38" t="str">
        <f t="shared" si="24"/>
        <v>Men Grand Masters</v>
      </c>
      <c r="F358" s="35">
        <v>18451</v>
      </c>
      <c r="G358" s="31">
        <f t="shared" si="25"/>
        <v>44561</v>
      </c>
      <c r="H358" s="27">
        <f t="shared" si="26"/>
        <v>71</v>
      </c>
      <c r="I358" s="26" t="str">
        <f t="shared" si="27"/>
        <v>Grand Masters</v>
      </c>
      <c r="J358" s="36" t="s">
        <v>1366</v>
      </c>
      <c r="K358" s="37">
        <v>5007070100681</v>
      </c>
      <c r="L358" s="36" t="s">
        <v>1602</v>
      </c>
    </row>
    <row r="359" spans="1:12" hidden="1" x14ac:dyDescent="0.2">
      <c r="A359" s="116" t="s">
        <v>889</v>
      </c>
      <c r="B359" s="23" t="s">
        <v>37</v>
      </c>
      <c r="C359" s="23" t="s">
        <v>475</v>
      </c>
      <c r="D359" s="23" t="s">
        <v>190</v>
      </c>
      <c r="E359" s="26" t="str">
        <f t="shared" si="24"/>
        <v>Men U/21</v>
      </c>
      <c r="F359" s="22">
        <v>36745</v>
      </c>
      <c r="G359" s="31">
        <f t="shared" si="25"/>
        <v>44561</v>
      </c>
      <c r="H359" s="27">
        <f t="shared" si="26"/>
        <v>21</v>
      </c>
      <c r="I359" s="26" t="str">
        <f t="shared" si="27"/>
        <v>U/21</v>
      </c>
      <c r="J359" s="23" t="s">
        <v>1366</v>
      </c>
      <c r="K359" s="25">
        <v>65021500902</v>
      </c>
      <c r="L359" s="23" t="s">
        <v>1582</v>
      </c>
    </row>
    <row r="360" spans="1:12" s="36" customFormat="1" hidden="1" x14ac:dyDescent="0.2">
      <c r="A360" s="69" t="s">
        <v>884</v>
      </c>
      <c r="B360" s="36" t="s">
        <v>1358</v>
      </c>
      <c r="C360" s="36" t="s">
        <v>181</v>
      </c>
      <c r="D360" s="36" t="s">
        <v>200</v>
      </c>
      <c r="E360" s="38" t="str">
        <f t="shared" si="24"/>
        <v>Men Grand Masters</v>
      </c>
      <c r="F360" s="35"/>
      <c r="G360" s="31">
        <f t="shared" si="25"/>
        <v>44561</v>
      </c>
      <c r="H360" s="27">
        <f t="shared" si="26"/>
        <v>122</v>
      </c>
      <c r="I360" s="26" t="str">
        <f t="shared" si="27"/>
        <v>Grand Masters</v>
      </c>
      <c r="J360" s="36" t="s">
        <v>1366</v>
      </c>
      <c r="K360" s="37"/>
    </row>
    <row r="361" spans="1:12" s="36" customFormat="1" hidden="1" x14ac:dyDescent="0.2">
      <c r="A361" s="69" t="s">
        <v>1950</v>
      </c>
      <c r="B361" s="36" t="s">
        <v>1071</v>
      </c>
      <c r="C361" s="36" t="s">
        <v>1111</v>
      </c>
      <c r="D361" s="36" t="s">
        <v>1112</v>
      </c>
      <c r="E361" s="38" t="str">
        <f t="shared" si="24"/>
        <v>Men Grand Masters</v>
      </c>
      <c r="F361" s="44"/>
      <c r="G361" s="31">
        <f t="shared" si="25"/>
        <v>44561</v>
      </c>
      <c r="H361" s="27">
        <f t="shared" si="26"/>
        <v>122</v>
      </c>
      <c r="I361" s="26" t="str">
        <f t="shared" si="27"/>
        <v>Grand Masters</v>
      </c>
      <c r="J361" s="36" t="s">
        <v>1366</v>
      </c>
      <c r="K361" s="37"/>
    </row>
    <row r="362" spans="1:12" s="36" customFormat="1" hidden="1" x14ac:dyDescent="0.2">
      <c r="A362" s="69" t="s">
        <v>885</v>
      </c>
      <c r="B362" s="36" t="s">
        <v>1501</v>
      </c>
      <c r="C362" s="36" t="s">
        <v>480</v>
      </c>
      <c r="D362" s="36" t="s">
        <v>382</v>
      </c>
      <c r="E362" s="38" t="str">
        <f t="shared" si="24"/>
        <v>Men Senior</v>
      </c>
      <c r="F362" s="44">
        <v>35873</v>
      </c>
      <c r="G362" s="31">
        <f t="shared" si="25"/>
        <v>44561</v>
      </c>
      <c r="H362" s="27">
        <f t="shared" si="26"/>
        <v>23</v>
      </c>
      <c r="I362" s="26" t="str">
        <f t="shared" si="27"/>
        <v>Senior</v>
      </c>
      <c r="J362" s="36" t="s">
        <v>1366</v>
      </c>
      <c r="K362" s="37"/>
    </row>
    <row r="363" spans="1:12" s="36" customFormat="1" hidden="1" x14ac:dyDescent="0.2">
      <c r="A363" s="69" t="s">
        <v>886</v>
      </c>
      <c r="B363" s="36" t="s">
        <v>1070</v>
      </c>
      <c r="C363" s="36" t="s">
        <v>168</v>
      </c>
      <c r="D363" s="36" t="s">
        <v>169</v>
      </c>
      <c r="E363" s="38" t="str">
        <f t="shared" si="24"/>
        <v>Men Grand Masters</v>
      </c>
      <c r="F363" s="44"/>
      <c r="G363" s="31">
        <f t="shared" si="25"/>
        <v>44561</v>
      </c>
      <c r="H363" s="27">
        <f t="shared" si="26"/>
        <v>122</v>
      </c>
      <c r="I363" s="26" t="str">
        <f t="shared" si="27"/>
        <v>Grand Masters</v>
      </c>
      <c r="J363" s="36" t="s">
        <v>1366</v>
      </c>
      <c r="K363" s="37"/>
    </row>
    <row r="364" spans="1:12" s="36" customFormat="1" hidden="1" x14ac:dyDescent="0.2">
      <c r="A364" s="69" t="s">
        <v>887</v>
      </c>
      <c r="B364" s="36" t="s">
        <v>1449</v>
      </c>
      <c r="C364" s="36" t="s">
        <v>107</v>
      </c>
      <c r="D364" s="36" t="s">
        <v>182</v>
      </c>
      <c r="E364" s="38" t="str">
        <f t="shared" si="24"/>
        <v>Men U/21</v>
      </c>
      <c r="F364" s="35">
        <v>36745</v>
      </c>
      <c r="G364" s="31">
        <f t="shared" si="25"/>
        <v>44561</v>
      </c>
      <c r="H364" s="27">
        <f t="shared" si="26"/>
        <v>21</v>
      </c>
      <c r="I364" s="26" t="str">
        <f t="shared" si="27"/>
        <v>U/21</v>
      </c>
      <c r="J364" s="36" t="s">
        <v>1366</v>
      </c>
      <c r="K364" s="37"/>
    </row>
    <row r="365" spans="1:12" s="36" customFormat="1" hidden="1" x14ac:dyDescent="0.2">
      <c r="A365" s="69" t="s">
        <v>888</v>
      </c>
      <c r="B365" s="36" t="s">
        <v>1072</v>
      </c>
      <c r="C365" s="36" t="s">
        <v>197</v>
      </c>
      <c r="D365" s="36" t="s">
        <v>266</v>
      </c>
      <c r="E365" s="38" t="str">
        <f t="shared" si="24"/>
        <v>Men Grand Masters</v>
      </c>
      <c r="F365" s="44"/>
      <c r="G365" s="31">
        <f t="shared" si="25"/>
        <v>44561</v>
      </c>
      <c r="H365" s="27">
        <f t="shared" si="26"/>
        <v>122</v>
      </c>
      <c r="I365" s="26" t="str">
        <f t="shared" si="27"/>
        <v>Grand Masters</v>
      </c>
      <c r="J365" s="36" t="s">
        <v>1366</v>
      </c>
      <c r="K365" s="37"/>
    </row>
    <row r="366" spans="1:12" hidden="1" x14ac:dyDescent="0.2">
      <c r="A366" s="116" t="s">
        <v>890</v>
      </c>
      <c r="B366" s="23" t="s">
        <v>37</v>
      </c>
      <c r="C366" s="23" t="s">
        <v>476</v>
      </c>
      <c r="D366" s="23" t="s">
        <v>190</v>
      </c>
      <c r="E366" s="26" t="str">
        <f t="shared" si="24"/>
        <v>Men U/21</v>
      </c>
      <c r="F366" s="22">
        <v>37370</v>
      </c>
      <c r="G366" s="31">
        <f t="shared" si="25"/>
        <v>44561</v>
      </c>
      <c r="H366" s="27">
        <f t="shared" si="26"/>
        <v>19</v>
      </c>
      <c r="I366" s="26" t="str">
        <f t="shared" si="27"/>
        <v>U/21</v>
      </c>
      <c r="J366" s="23" t="s">
        <v>1366</v>
      </c>
      <c r="K366" s="25">
        <v>20000807</v>
      </c>
      <c r="L366" s="23" t="s">
        <v>1582</v>
      </c>
    </row>
    <row r="367" spans="1:12" hidden="1" x14ac:dyDescent="0.2">
      <c r="A367" s="116" t="s">
        <v>892</v>
      </c>
      <c r="B367" s="23" t="s">
        <v>37</v>
      </c>
      <c r="C367" s="23" t="s">
        <v>2049</v>
      </c>
      <c r="D367" s="23" t="s">
        <v>80</v>
      </c>
      <c r="E367" s="26" t="str">
        <f t="shared" si="24"/>
        <v>Men U/16</v>
      </c>
      <c r="F367" s="22">
        <v>40917</v>
      </c>
      <c r="G367" s="31">
        <f t="shared" si="25"/>
        <v>44561</v>
      </c>
      <c r="H367" s="27">
        <f t="shared" si="26"/>
        <v>9</v>
      </c>
      <c r="I367" s="26" t="str">
        <f t="shared" si="27"/>
        <v>U/16</v>
      </c>
      <c r="J367" s="23" t="s">
        <v>1366</v>
      </c>
      <c r="K367" s="25">
        <v>20020424</v>
      </c>
      <c r="L367" s="23" t="s">
        <v>1582</v>
      </c>
    </row>
    <row r="368" spans="1:12" hidden="1" x14ac:dyDescent="0.25">
      <c r="A368" s="69" t="s">
        <v>891</v>
      </c>
      <c r="B368" s="42" t="s">
        <v>1360</v>
      </c>
      <c r="C368" s="36" t="s">
        <v>337</v>
      </c>
      <c r="D368" s="36" t="s">
        <v>335</v>
      </c>
      <c r="E368" s="38" t="str">
        <f t="shared" si="24"/>
        <v>Men Veteran</v>
      </c>
      <c r="F368" s="35">
        <v>29494</v>
      </c>
      <c r="G368" s="31">
        <f t="shared" si="25"/>
        <v>44561</v>
      </c>
      <c r="H368" s="27">
        <f t="shared" si="26"/>
        <v>41</v>
      </c>
      <c r="I368" s="26" t="str">
        <f t="shared" si="27"/>
        <v>Veteran</v>
      </c>
      <c r="J368" s="36" t="s">
        <v>1366</v>
      </c>
      <c r="K368" s="37">
        <v>79101210793</v>
      </c>
      <c r="L368" s="36" t="s">
        <v>1582</v>
      </c>
    </row>
    <row r="369" spans="1:12" hidden="1" x14ac:dyDescent="0.2">
      <c r="A369" s="116" t="s">
        <v>897</v>
      </c>
      <c r="B369" s="23" t="s">
        <v>37</v>
      </c>
      <c r="C369" s="23" t="s">
        <v>315</v>
      </c>
      <c r="D369" s="23" t="s">
        <v>314</v>
      </c>
      <c r="E369" s="26" t="str">
        <f t="shared" si="24"/>
        <v>Men Veteran</v>
      </c>
      <c r="F369" s="22">
        <v>27354</v>
      </c>
      <c r="G369" s="31">
        <f t="shared" si="25"/>
        <v>44561</v>
      </c>
      <c r="H369" s="27">
        <f t="shared" si="26"/>
        <v>47</v>
      </c>
      <c r="I369" s="26" t="str">
        <f t="shared" si="27"/>
        <v>Veteran</v>
      </c>
      <c r="J369" s="23" t="s">
        <v>1366</v>
      </c>
      <c r="K369" s="25">
        <v>20120109</v>
      </c>
      <c r="L369" s="23" t="s">
        <v>1582</v>
      </c>
    </row>
    <row r="370" spans="1:12" s="36" customFormat="1" hidden="1" x14ac:dyDescent="0.2">
      <c r="A370" s="69" t="s">
        <v>1113</v>
      </c>
      <c r="B370" s="36" t="s">
        <v>1594</v>
      </c>
      <c r="C370" s="36" t="s">
        <v>1497</v>
      </c>
      <c r="D370" s="36" t="s">
        <v>1114</v>
      </c>
      <c r="E370" s="38" t="str">
        <f t="shared" si="24"/>
        <v>Ladies Grand Masters</v>
      </c>
      <c r="G370" s="31">
        <f t="shared" si="25"/>
        <v>44561</v>
      </c>
      <c r="H370" s="27">
        <f t="shared" si="26"/>
        <v>122</v>
      </c>
      <c r="I370" s="26" t="str">
        <f t="shared" si="27"/>
        <v>Grand Masters</v>
      </c>
      <c r="J370" s="36" t="s">
        <v>67</v>
      </c>
      <c r="K370" s="37"/>
    </row>
    <row r="371" spans="1:12" s="36" customFormat="1" hidden="1" x14ac:dyDescent="0.2">
      <c r="A371" s="69" t="s">
        <v>893</v>
      </c>
      <c r="B371" s="36" t="s">
        <v>1452</v>
      </c>
      <c r="C371" s="36" t="s">
        <v>95</v>
      </c>
      <c r="D371" s="36" t="s">
        <v>109</v>
      </c>
      <c r="E371" s="38" t="str">
        <f t="shared" si="24"/>
        <v>Men Grand Masters</v>
      </c>
      <c r="F371" s="35"/>
      <c r="G371" s="31">
        <f t="shared" si="25"/>
        <v>44561</v>
      </c>
      <c r="H371" s="27">
        <f t="shared" si="26"/>
        <v>122</v>
      </c>
      <c r="I371" s="26" t="str">
        <f t="shared" si="27"/>
        <v>Grand Masters</v>
      </c>
      <c r="J371" s="36" t="s">
        <v>1366</v>
      </c>
      <c r="K371" s="37"/>
    </row>
    <row r="372" spans="1:12" s="36" customFormat="1" hidden="1" x14ac:dyDescent="0.2">
      <c r="A372" s="69" t="s">
        <v>894</v>
      </c>
      <c r="B372" s="36" t="s">
        <v>1501</v>
      </c>
      <c r="C372" s="36" t="s">
        <v>117</v>
      </c>
      <c r="D372" s="36" t="s">
        <v>118</v>
      </c>
      <c r="E372" s="38" t="str">
        <f t="shared" si="24"/>
        <v>Men Senior</v>
      </c>
      <c r="F372" s="35">
        <v>33020</v>
      </c>
      <c r="G372" s="31">
        <f t="shared" si="25"/>
        <v>44561</v>
      </c>
      <c r="H372" s="27">
        <f t="shared" si="26"/>
        <v>31</v>
      </c>
      <c r="I372" s="26" t="str">
        <f t="shared" si="27"/>
        <v>Senior</v>
      </c>
      <c r="J372" s="36" t="s">
        <v>1366</v>
      </c>
      <c r="K372" s="37">
        <v>90052701514</v>
      </c>
      <c r="L372" s="36" t="s">
        <v>1582</v>
      </c>
    </row>
    <row r="373" spans="1:12" s="36" customFormat="1" hidden="1" x14ac:dyDescent="0.2">
      <c r="A373" s="69" t="s">
        <v>895</v>
      </c>
      <c r="B373" s="36" t="s">
        <v>1360</v>
      </c>
      <c r="C373" s="36" t="s">
        <v>317</v>
      </c>
      <c r="D373" s="36" t="s">
        <v>318</v>
      </c>
      <c r="E373" s="38" t="str">
        <f t="shared" si="24"/>
        <v>Men Grand Masters</v>
      </c>
      <c r="F373" s="39"/>
      <c r="G373" s="31">
        <f t="shared" si="25"/>
        <v>44561</v>
      </c>
      <c r="H373" s="27">
        <f t="shared" si="26"/>
        <v>122</v>
      </c>
      <c r="I373" s="26" t="str">
        <f t="shared" si="27"/>
        <v>Grand Masters</v>
      </c>
      <c r="J373" s="36" t="s">
        <v>1366</v>
      </c>
      <c r="K373" s="37"/>
    </row>
    <row r="374" spans="1:12" s="36" customFormat="1" hidden="1" x14ac:dyDescent="0.2">
      <c r="A374" s="69" t="s">
        <v>1115</v>
      </c>
      <c r="B374" s="36" t="s">
        <v>1121</v>
      </c>
      <c r="C374" s="36" t="s">
        <v>1116</v>
      </c>
      <c r="D374" s="36" t="s">
        <v>161</v>
      </c>
      <c r="E374" s="38" t="str">
        <f t="shared" si="24"/>
        <v>Men Grand Masters</v>
      </c>
      <c r="G374" s="31">
        <f t="shared" si="25"/>
        <v>44561</v>
      </c>
      <c r="H374" s="27">
        <f t="shared" si="26"/>
        <v>122</v>
      </c>
      <c r="I374" s="26" t="str">
        <f t="shared" si="27"/>
        <v>Grand Masters</v>
      </c>
      <c r="J374" s="36" t="s">
        <v>1366</v>
      </c>
      <c r="K374" s="37"/>
    </row>
    <row r="375" spans="1:12" s="36" customFormat="1" hidden="1" x14ac:dyDescent="0.2">
      <c r="A375" s="69" t="s">
        <v>896</v>
      </c>
      <c r="B375" s="36" t="s">
        <v>1074</v>
      </c>
      <c r="C375" s="36" t="s">
        <v>247</v>
      </c>
      <c r="D375" s="36" t="s">
        <v>214</v>
      </c>
      <c r="E375" s="38" t="str">
        <f t="shared" si="24"/>
        <v>Men Grand Masters</v>
      </c>
      <c r="G375" s="31">
        <f t="shared" si="25"/>
        <v>44561</v>
      </c>
      <c r="H375" s="27">
        <f t="shared" si="26"/>
        <v>122</v>
      </c>
      <c r="I375" s="26" t="str">
        <f t="shared" si="27"/>
        <v>Grand Masters</v>
      </c>
      <c r="J375" s="36" t="s">
        <v>1366</v>
      </c>
      <c r="K375" s="37"/>
    </row>
    <row r="376" spans="1:12" hidden="1" x14ac:dyDescent="0.2">
      <c r="A376" s="116" t="s">
        <v>906</v>
      </c>
      <c r="B376" s="23" t="s">
        <v>2078</v>
      </c>
      <c r="C376" s="23" t="s">
        <v>2064</v>
      </c>
      <c r="D376" s="23" t="s">
        <v>2065</v>
      </c>
      <c r="E376" s="26" t="str">
        <f t="shared" si="24"/>
        <v>Ladies Senior</v>
      </c>
      <c r="F376" s="22">
        <v>35987</v>
      </c>
      <c r="G376" s="31">
        <f t="shared" si="25"/>
        <v>44561</v>
      </c>
      <c r="H376" s="27">
        <f t="shared" si="26"/>
        <v>23</v>
      </c>
      <c r="I376" s="26" t="str">
        <f t="shared" si="27"/>
        <v>Senior</v>
      </c>
      <c r="J376" s="23" t="s">
        <v>67</v>
      </c>
      <c r="K376" s="25">
        <v>74112110057</v>
      </c>
      <c r="L376" s="23" t="s">
        <v>1582</v>
      </c>
    </row>
    <row r="377" spans="1:12" s="36" customFormat="1" hidden="1" x14ac:dyDescent="0.2">
      <c r="A377" s="69" t="s">
        <v>898</v>
      </c>
      <c r="B377" s="36" t="s">
        <v>1344</v>
      </c>
      <c r="C377" s="36" t="s">
        <v>339</v>
      </c>
      <c r="D377" s="36" t="s">
        <v>340</v>
      </c>
      <c r="E377" s="38" t="str">
        <f t="shared" si="24"/>
        <v>Men Veteran</v>
      </c>
      <c r="F377" s="39">
        <v>26513</v>
      </c>
      <c r="G377" s="31">
        <f t="shared" si="25"/>
        <v>44561</v>
      </c>
      <c r="H377" s="27">
        <f t="shared" si="26"/>
        <v>49</v>
      </c>
      <c r="I377" s="26" t="str">
        <f t="shared" si="27"/>
        <v>Veteran</v>
      </c>
      <c r="J377" s="36" t="s">
        <v>1366</v>
      </c>
      <c r="K377" s="37">
        <v>720802210211</v>
      </c>
      <c r="L377" s="36" t="s">
        <v>1582</v>
      </c>
    </row>
    <row r="378" spans="1:12" s="36" customFormat="1" hidden="1" x14ac:dyDescent="0.2">
      <c r="A378" s="69" t="s">
        <v>899</v>
      </c>
      <c r="B378" s="36" t="s">
        <v>1501</v>
      </c>
      <c r="C378" s="36" t="s">
        <v>395</v>
      </c>
      <c r="D378" s="36" t="s">
        <v>396</v>
      </c>
      <c r="E378" s="38" t="str">
        <f t="shared" si="24"/>
        <v>Men Senior</v>
      </c>
      <c r="F378" s="35">
        <v>32755</v>
      </c>
      <c r="G378" s="31">
        <f t="shared" si="25"/>
        <v>44561</v>
      </c>
      <c r="H378" s="27">
        <f t="shared" si="26"/>
        <v>32</v>
      </c>
      <c r="I378" s="26" t="str">
        <f t="shared" si="27"/>
        <v>Senior</v>
      </c>
      <c r="J378" s="36" t="s">
        <v>1366</v>
      </c>
      <c r="K378" s="37"/>
    </row>
    <row r="379" spans="1:12" s="36" customFormat="1" hidden="1" x14ac:dyDescent="0.2">
      <c r="A379" s="69" t="s">
        <v>900</v>
      </c>
      <c r="B379" s="36" t="s">
        <v>1071</v>
      </c>
      <c r="C379" s="36" t="s">
        <v>198</v>
      </c>
      <c r="D379" s="36" t="s">
        <v>407</v>
      </c>
      <c r="E379" s="38" t="str">
        <f t="shared" si="24"/>
        <v>Men Grand Masters</v>
      </c>
      <c r="G379" s="31">
        <f t="shared" si="25"/>
        <v>44561</v>
      </c>
      <c r="H379" s="27">
        <f t="shared" si="26"/>
        <v>122</v>
      </c>
      <c r="I379" s="26" t="str">
        <f t="shared" si="27"/>
        <v>Grand Masters</v>
      </c>
      <c r="J379" s="36" t="s">
        <v>1366</v>
      </c>
      <c r="K379" s="37"/>
    </row>
    <row r="380" spans="1:12" s="36" customFormat="1" hidden="1" x14ac:dyDescent="0.2">
      <c r="A380" s="69" t="s">
        <v>901</v>
      </c>
      <c r="B380" s="36" t="s">
        <v>1603</v>
      </c>
      <c r="C380" s="36" t="s">
        <v>442</v>
      </c>
      <c r="D380" s="36" t="s">
        <v>143</v>
      </c>
      <c r="E380" s="38" t="str">
        <f t="shared" si="24"/>
        <v>Men Grand Masters</v>
      </c>
      <c r="F380" s="35"/>
      <c r="G380" s="31">
        <f t="shared" si="25"/>
        <v>44561</v>
      </c>
      <c r="H380" s="27">
        <f t="shared" si="26"/>
        <v>122</v>
      </c>
      <c r="I380" s="26" t="str">
        <f t="shared" si="27"/>
        <v>Grand Masters</v>
      </c>
      <c r="J380" s="36" t="s">
        <v>1366</v>
      </c>
      <c r="K380" s="37"/>
    </row>
    <row r="381" spans="1:12" s="36" customFormat="1" hidden="1" x14ac:dyDescent="0.2">
      <c r="A381" s="69" t="s">
        <v>902</v>
      </c>
      <c r="B381" s="36" t="s">
        <v>1459</v>
      </c>
      <c r="C381" s="36" t="s">
        <v>271</v>
      </c>
      <c r="D381" s="36" t="s">
        <v>272</v>
      </c>
      <c r="E381" s="38" t="str">
        <f t="shared" si="24"/>
        <v>Men Master</v>
      </c>
      <c r="F381" s="35">
        <v>24497</v>
      </c>
      <c r="G381" s="31">
        <f t="shared" si="25"/>
        <v>44561</v>
      </c>
      <c r="H381" s="27">
        <f t="shared" si="26"/>
        <v>54</v>
      </c>
      <c r="I381" s="26" t="str">
        <f t="shared" si="27"/>
        <v>Master</v>
      </c>
      <c r="J381" s="36" t="s">
        <v>1366</v>
      </c>
      <c r="K381" s="37"/>
    </row>
    <row r="382" spans="1:12" s="36" customFormat="1" hidden="1" x14ac:dyDescent="0.2">
      <c r="A382" s="69" t="s">
        <v>903</v>
      </c>
      <c r="B382" s="36" t="s">
        <v>1360</v>
      </c>
      <c r="C382" s="36" t="s">
        <v>308</v>
      </c>
      <c r="D382" s="36" t="s">
        <v>328</v>
      </c>
      <c r="E382" s="38" t="str">
        <f t="shared" si="24"/>
        <v>Men Grand Masters</v>
      </c>
      <c r="F382" s="39"/>
      <c r="G382" s="31">
        <f t="shared" si="25"/>
        <v>44561</v>
      </c>
      <c r="H382" s="27">
        <f t="shared" si="26"/>
        <v>122</v>
      </c>
      <c r="I382" s="26" t="str">
        <f t="shared" si="27"/>
        <v>Grand Masters</v>
      </c>
      <c r="J382" s="36" t="s">
        <v>1366</v>
      </c>
      <c r="K382" s="37"/>
    </row>
    <row r="383" spans="1:12" s="36" customFormat="1" hidden="1" x14ac:dyDescent="0.2">
      <c r="A383" s="69" t="s">
        <v>904</v>
      </c>
      <c r="B383" s="36" t="s">
        <v>1344</v>
      </c>
      <c r="C383" s="36" t="s">
        <v>465</v>
      </c>
      <c r="D383" s="36" t="s">
        <v>1114</v>
      </c>
      <c r="E383" s="38" t="str">
        <f t="shared" si="24"/>
        <v>Men Senior</v>
      </c>
      <c r="F383" s="39">
        <v>35118</v>
      </c>
      <c r="G383" s="31">
        <f t="shared" si="25"/>
        <v>44561</v>
      </c>
      <c r="H383" s="27">
        <f t="shared" si="26"/>
        <v>25</v>
      </c>
      <c r="I383" s="26" t="str">
        <f t="shared" si="27"/>
        <v>Senior</v>
      </c>
      <c r="J383" s="36" t="s">
        <v>1366</v>
      </c>
      <c r="K383" s="37">
        <v>96022300107</v>
      </c>
      <c r="L383" s="36" t="s">
        <v>1582</v>
      </c>
    </row>
    <row r="384" spans="1:12" s="36" customFormat="1" hidden="1" x14ac:dyDescent="0.2">
      <c r="A384" s="69" t="s">
        <v>905</v>
      </c>
      <c r="B384" s="36" t="s">
        <v>1449</v>
      </c>
      <c r="C384" s="36" t="s">
        <v>515</v>
      </c>
      <c r="D384" s="36" t="s">
        <v>109</v>
      </c>
      <c r="E384" s="38" t="str">
        <f t="shared" si="24"/>
        <v>Men Grand Masters</v>
      </c>
      <c r="G384" s="31">
        <f t="shared" si="25"/>
        <v>44561</v>
      </c>
      <c r="H384" s="27">
        <f t="shared" si="26"/>
        <v>122</v>
      </c>
      <c r="I384" s="26" t="str">
        <f t="shared" si="27"/>
        <v>Grand Masters</v>
      </c>
      <c r="J384" s="36" t="s">
        <v>1366</v>
      </c>
      <c r="K384" s="37"/>
    </row>
    <row r="385" spans="1:12" hidden="1" x14ac:dyDescent="0.2">
      <c r="A385" s="118" t="s">
        <v>920</v>
      </c>
      <c r="B385" s="23" t="s">
        <v>43</v>
      </c>
      <c r="C385" s="23" t="s">
        <v>435</v>
      </c>
      <c r="D385" s="23" t="s">
        <v>434</v>
      </c>
      <c r="E385" s="26" t="str">
        <f t="shared" si="24"/>
        <v>Men Grand Masters</v>
      </c>
      <c r="F385" s="24">
        <v>19584</v>
      </c>
      <c r="G385" s="31">
        <f t="shared" si="25"/>
        <v>44561</v>
      </c>
      <c r="H385" s="27">
        <f t="shared" si="26"/>
        <v>68</v>
      </c>
      <c r="I385" s="26" t="str">
        <f t="shared" si="27"/>
        <v>Grand Masters</v>
      </c>
      <c r="J385" s="23" t="s">
        <v>1366</v>
      </c>
      <c r="K385" s="25">
        <v>98071100080</v>
      </c>
      <c r="L385" s="23" t="s">
        <v>1582</v>
      </c>
    </row>
    <row r="386" spans="1:12" s="36" customFormat="1" hidden="1" x14ac:dyDescent="0.2">
      <c r="A386" s="69" t="s">
        <v>907</v>
      </c>
      <c r="B386" s="36" t="s">
        <v>1603</v>
      </c>
      <c r="C386" s="36" t="s">
        <v>457</v>
      </c>
      <c r="D386" s="36" t="s">
        <v>436</v>
      </c>
      <c r="E386" s="38" t="str">
        <f t="shared" si="24"/>
        <v>Men Grand Masters</v>
      </c>
      <c r="F386" s="35"/>
      <c r="G386" s="31">
        <f t="shared" si="25"/>
        <v>44561</v>
      </c>
      <c r="H386" s="27">
        <f t="shared" si="26"/>
        <v>122</v>
      </c>
      <c r="I386" s="26" t="str">
        <f t="shared" si="27"/>
        <v>Grand Masters</v>
      </c>
      <c r="J386" s="36" t="s">
        <v>1366</v>
      </c>
      <c r="K386" s="37"/>
    </row>
    <row r="387" spans="1:12" s="36" customFormat="1" hidden="1" x14ac:dyDescent="0.2">
      <c r="A387" s="69" t="s">
        <v>908</v>
      </c>
      <c r="B387" s="36" t="s">
        <v>1437</v>
      </c>
      <c r="C387" s="36" t="s">
        <v>127</v>
      </c>
      <c r="D387" s="36" t="s">
        <v>128</v>
      </c>
      <c r="E387" s="38" t="str">
        <f t="shared" si="24"/>
        <v>Men Master</v>
      </c>
      <c r="F387" s="35">
        <v>25061</v>
      </c>
      <c r="G387" s="31">
        <f t="shared" si="25"/>
        <v>44561</v>
      </c>
      <c r="H387" s="27">
        <f t="shared" si="26"/>
        <v>53</v>
      </c>
      <c r="I387" s="26" t="str">
        <f t="shared" si="27"/>
        <v>Master</v>
      </c>
      <c r="J387" s="36" t="s">
        <v>1366</v>
      </c>
      <c r="K387" s="37"/>
    </row>
    <row r="388" spans="1:12" s="36" customFormat="1" hidden="1" x14ac:dyDescent="0.2">
      <c r="A388" s="69" t="s">
        <v>909</v>
      </c>
      <c r="B388" s="36" t="s">
        <v>1343</v>
      </c>
      <c r="C388" s="36" t="s">
        <v>494</v>
      </c>
      <c r="D388" s="36" t="s">
        <v>151</v>
      </c>
      <c r="E388" s="38" t="str">
        <f t="shared" si="24"/>
        <v>Men Grand Masters</v>
      </c>
      <c r="F388" s="35"/>
      <c r="G388" s="31">
        <f t="shared" si="25"/>
        <v>44561</v>
      </c>
      <c r="H388" s="27">
        <f t="shared" si="26"/>
        <v>122</v>
      </c>
      <c r="I388" s="26" t="str">
        <f t="shared" ref="I388:I419" si="28">IF(H388="","Senior",IF(H388&gt;59.999,"Grand Masters",IF(H388&gt;49.999,"Master",IF(H388&gt;39.999,"Veteran",IF(H388&gt;21.999,"Senior",IF(H388&gt;16.999,"U/21","U/16"))))))</f>
        <v>Grand Masters</v>
      </c>
      <c r="J388" s="36" t="s">
        <v>1366</v>
      </c>
      <c r="K388" s="37"/>
    </row>
    <row r="389" spans="1:12" s="36" customFormat="1" hidden="1" x14ac:dyDescent="0.2">
      <c r="A389" s="69" t="s">
        <v>910</v>
      </c>
      <c r="B389" s="36" t="s">
        <v>1465</v>
      </c>
      <c r="C389" s="36" t="s">
        <v>233</v>
      </c>
      <c r="D389" s="36" t="s">
        <v>232</v>
      </c>
      <c r="E389" s="38" t="str">
        <f t="shared" si="24"/>
        <v>Men Grand Masters</v>
      </c>
      <c r="F389" s="35"/>
      <c r="G389" s="31">
        <f t="shared" si="25"/>
        <v>44561</v>
      </c>
      <c r="H389" s="27">
        <f t="shared" si="26"/>
        <v>122</v>
      </c>
      <c r="I389" s="26" t="str">
        <f t="shared" si="28"/>
        <v>Grand Masters</v>
      </c>
      <c r="J389" s="36" t="s">
        <v>1366</v>
      </c>
      <c r="K389" s="37"/>
    </row>
    <row r="390" spans="1:12" s="36" customFormat="1" hidden="1" x14ac:dyDescent="0.2">
      <c r="A390" s="69" t="s">
        <v>911</v>
      </c>
      <c r="B390" s="36" t="s">
        <v>1344</v>
      </c>
      <c r="C390" s="36" t="s">
        <v>97</v>
      </c>
      <c r="D390" s="36" t="s">
        <v>348</v>
      </c>
      <c r="E390" s="38" t="str">
        <f t="shared" si="24"/>
        <v>Men Grand Masters</v>
      </c>
      <c r="F390" s="35"/>
      <c r="G390" s="31">
        <f t="shared" si="25"/>
        <v>44561</v>
      </c>
      <c r="H390" s="27">
        <f t="shared" si="26"/>
        <v>122</v>
      </c>
      <c r="I390" s="26" t="str">
        <f t="shared" si="28"/>
        <v>Grand Masters</v>
      </c>
      <c r="J390" s="36" t="s">
        <v>1366</v>
      </c>
      <c r="K390" s="37"/>
    </row>
    <row r="391" spans="1:12" s="36" customFormat="1" hidden="1" x14ac:dyDescent="0.2">
      <c r="A391" s="69" t="s">
        <v>912</v>
      </c>
      <c r="B391" s="36" t="s">
        <v>1359</v>
      </c>
      <c r="C391" s="36" t="s">
        <v>482</v>
      </c>
      <c r="D391" s="36" t="s">
        <v>160</v>
      </c>
      <c r="E391" s="38" t="str">
        <f t="shared" si="24"/>
        <v>Men U/21</v>
      </c>
      <c r="F391" s="35">
        <v>36744</v>
      </c>
      <c r="G391" s="31">
        <f t="shared" si="25"/>
        <v>44561</v>
      </c>
      <c r="H391" s="27">
        <f t="shared" si="26"/>
        <v>21</v>
      </c>
      <c r="I391" s="26" t="str">
        <f t="shared" si="28"/>
        <v>U/21</v>
      </c>
      <c r="J391" s="36" t="s">
        <v>1366</v>
      </c>
      <c r="K391" s="37"/>
    </row>
    <row r="392" spans="1:12" s="36" customFormat="1" hidden="1" x14ac:dyDescent="0.2">
      <c r="A392" s="69" t="s">
        <v>913</v>
      </c>
      <c r="B392" s="36" t="s">
        <v>1073</v>
      </c>
      <c r="C392" s="36" t="s">
        <v>265</v>
      </c>
      <c r="D392" s="36" t="s">
        <v>365</v>
      </c>
      <c r="E392" s="38" t="str">
        <f t="shared" si="24"/>
        <v>Men Grand Masters</v>
      </c>
      <c r="G392" s="31">
        <f t="shared" si="25"/>
        <v>44561</v>
      </c>
      <c r="H392" s="27">
        <f t="shared" si="26"/>
        <v>122</v>
      </c>
      <c r="I392" s="26" t="str">
        <f t="shared" si="28"/>
        <v>Grand Masters</v>
      </c>
      <c r="J392" s="36" t="s">
        <v>1366</v>
      </c>
      <c r="K392" s="37"/>
    </row>
    <row r="393" spans="1:12" s="36" customFormat="1" hidden="1" x14ac:dyDescent="0.2">
      <c r="A393" s="69" t="s">
        <v>914</v>
      </c>
      <c r="B393" s="36" t="s">
        <v>1073</v>
      </c>
      <c r="C393" s="36" t="s">
        <v>393</v>
      </c>
      <c r="D393" s="36" t="s">
        <v>394</v>
      </c>
      <c r="E393" s="38" t="str">
        <f t="shared" si="24"/>
        <v>Men Grand Masters</v>
      </c>
      <c r="G393" s="31">
        <f t="shared" si="25"/>
        <v>44561</v>
      </c>
      <c r="H393" s="27">
        <f t="shared" si="26"/>
        <v>122</v>
      </c>
      <c r="I393" s="26" t="str">
        <f t="shared" si="28"/>
        <v>Grand Masters</v>
      </c>
      <c r="J393" s="36" t="s">
        <v>1366</v>
      </c>
      <c r="K393" s="37"/>
    </row>
    <row r="394" spans="1:12" s="36" customFormat="1" hidden="1" x14ac:dyDescent="0.2">
      <c r="A394" s="69" t="s">
        <v>915</v>
      </c>
      <c r="B394" s="36" t="s">
        <v>1073</v>
      </c>
      <c r="C394" s="36" t="s">
        <v>414</v>
      </c>
      <c r="D394" s="36" t="s">
        <v>370</v>
      </c>
      <c r="E394" s="38" t="str">
        <f t="shared" si="24"/>
        <v>Men Grand Masters</v>
      </c>
      <c r="G394" s="31">
        <f t="shared" si="25"/>
        <v>44561</v>
      </c>
      <c r="H394" s="27">
        <f t="shared" si="26"/>
        <v>122</v>
      </c>
      <c r="I394" s="26" t="str">
        <f t="shared" si="28"/>
        <v>Grand Masters</v>
      </c>
      <c r="J394" s="36" t="s">
        <v>1366</v>
      </c>
      <c r="K394" s="37"/>
    </row>
    <row r="395" spans="1:12" hidden="1" x14ac:dyDescent="0.2">
      <c r="A395" s="258" t="s">
        <v>916</v>
      </c>
      <c r="B395" s="23" t="s">
        <v>42</v>
      </c>
      <c r="C395" s="23" t="s">
        <v>1007</v>
      </c>
      <c r="D395" s="23" t="s">
        <v>2104</v>
      </c>
      <c r="E395" s="26" t="str">
        <f t="shared" si="24"/>
        <v>Men Veteran</v>
      </c>
      <c r="F395" s="24">
        <v>27750</v>
      </c>
      <c r="G395" s="31">
        <f t="shared" si="25"/>
        <v>44561</v>
      </c>
      <c r="H395" s="27">
        <f t="shared" si="26"/>
        <v>46</v>
      </c>
      <c r="I395" s="26" t="str">
        <f t="shared" si="28"/>
        <v>Veteran</v>
      </c>
      <c r="J395" s="23" t="s">
        <v>1366</v>
      </c>
      <c r="K395" s="25">
        <v>7512225259081</v>
      </c>
      <c r="L395" s="23" t="s">
        <v>1582</v>
      </c>
    </row>
    <row r="396" spans="1:12" s="36" customFormat="1" hidden="1" x14ac:dyDescent="0.2">
      <c r="A396" s="69" t="s">
        <v>917</v>
      </c>
      <c r="B396" s="36" t="s">
        <v>1357</v>
      </c>
      <c r="C396" s="36" t="s">
        <v>201</v>
      </c>
      <c r="D396" s="36" t="s">
        <v>71</v>
      </c>
      <c r="E396" s="38" t="str">
        <f t="shared" si="24"/>
        <v>Men Grand Masters</v>
      </c>
      <c r="F396" s="35"/>
      <c r="G396" s="31">
        <f t="shared" si="25"/>
        <v>44561</v>
      </c>
      <c r="H396" s="27">
        <f t="shared" si="26"/>
        <v>122</v>
      </c>
      <c r="I396" s="26" t="str">
        <f t="shared" si="28"/>
        <v>Grand Masters</v>
      </c>
      <c r="J396" s="36" t="s">
        <v>1366</v>
      </c>
      <c r="K396" s="37"/>
    </row>
    <row r="397" spans="1:12" s="36" customFormat="1" hidden="1" x14ac:dyDescent="0.2">
      <c r="A397" s="69" t="s">
        <v>918</v>
      </c>
      <c r="B397" s="36" t="s">
        <v>1282</v>
      </c>
      <c r="C397" s="36" t="s">
        <v>131</v>
      </c>
      <c r="D397" s="36" t="s">
        <v>132</v>
      </c>
      <c r="E397" s="38" t="str">
        <f t="shared" si="24"/>
        <v>Men Grand Masters</v>
      </c>
      <c r="F397" s="35"/>
      <c r="G397" s="31">
        <f t="shared" si="25"/>
        <v>44561</v>
      </c>
      <c r="H397" s="27">
        <f t="shared" si="26"/>
        <v>122</v>
      </c>
      <c r="I397" s="26" t="str">
        <f t="shared" si="28"/>
        <v>Grand Masters</v>
      </c>
      <c r="J397" s="36" t="s">
        <v>1366</v>
      </c>
      <c r="K397" s="37"/>
    </row>
    <row r="398" spans="1:12" s="36" customFormat="1" hidden="1" x14ac:dyDescent="0.2">
      <c r="A398" s="69" t="s">
        <v>919</v>
      </c>
      <c r="B398" s="36" t="s">
        <v>1282</v>
      </c>
      <c r="C398" s="36" t="s">
        <v>133</v>
      </c>
      <c r="D398" s="36" t="s">
        <v>134</v>
      </c>
      <c r="E398" s="38" t="str">
        <f t="shared" si="24"/>
        <v>Men Grand Masters</v>
      </c>
      <c r="F398" s="35"/>
      <c r="G398" s="31">
        <f t="shared" si="25"/>
        <v>44561</v>
      </c>
      <c r="H398" s="27">
        <f t="shared" si="26"/>
        <v>122</v>
      </c>
      <c r="I398" s="26" t="str">
        <f t="shared" si="28"/>
        <v>Grand Masters</v>
      </c>
      <c r="J398" s="36" t="s">
        <v>1366</v>
      </c>
      <c r="K398" s="37"/>
    </row>
    <row r="399" spans="1:12" ht="14.25" hidden="1" customHeight="1" x14ac:dyDescent="0.2">
      <c r="A399" s="116" t="s">
        <v>921</v>
      </c>
      <c r="B399" s="23" t="s">
        <v>43</v>
      </c>
      <c r="C399" s="23" t="s">
        <v>2074</v>
      </c>
      <c r="D399" s="23" t="s">
        <v>2075</v>
      </c>
      <c r="E399" s="26" t="str">
        <f t="shared" si="24"/>
        <v>Men Senior</v>
      </c>
      <c r="F399" s="24">
        <v>30294</v>
      </c>
      <c r="G399" s="31">
        <f t="shared" si="25"/>
        <v>44561</v>
      </c>
      <c r="H399" s="27">
        <f t="shared" si="26"/>
        <v>39</v>
      </c>
      <c r="I399" s="26" t="str">
        <f t="shared" si="28"/>
        <v>Senior</v>
      </c>
      <c r="J399" s="23" t="s">
        <v>1366</v>
      </c>
      <c r="K399" s="25">
        <v>53081310016</v>
      </c>
      <c r="L399" s="23" t="s">
        <v>1582</v>
      </c>
    </row>
    <row r="400" spans="1:12" s="36" customFormat="1" hidden="1" x14ac:dyDescent="0.2">
      <c r="A400" s="221" t="s">
        <v>922</v>
      </c>
      <c r="B400" s="23" t="s">
        <v>43</v>
      </c>
      <c r="C400" s="23" t="s">
        <v>73</v>
      </c>
      <c r="D400" s="23" t="s">
        <v>74</v>
      </c>
      <c r="E400" s="26" t="str">
        <f t="shared" si="24"/>
        <v>Men Senior</v>
      </c>
      <c r="F400" s="24">
        <v>30265</v>
      </c>
      <c r="G400" s="31">
        <f t="shared" si="25"/>
        <v>44561</v>
      </c>
      <c r="H400" s="27">
        <f t="shared" si="26"/>
        <v>39</v>
      </c>
      <c r="I400" s="26" t="str">
        <f t="shared" si="28"/>
        <v>Senior</v>
      </c>
      <c r="J400" s="23" t="s">
        <v>1366</v>
      </c>
      <c r="K400" s="25">
        <v>8212095061084</v>
      </c>
      <c r="L400" s="23" t="s">
        <v>1582</v>
      </c>
    </row>
    <row r="401" spans="1:12" hidden="1" x14ac:dyDescent="0.2">
      <c r="A401" s="116" t="s">
        <v>924</v>
      </c>
      <c r="B401" s="23" t="s">
        <v>49</v>
      </c>
      <c r="C401" s="23" t="s">
        <v>1548</v>
      </c>
      <c r="D401" s="23" t="s">
        <v>2032</v>
      </c>
      <c r="E401" s="26" t="str">
        <f t="shared" si="24"/>
        <v>Men Senior</v>
      </c>
      <c r="F401" s="24">
        <v>30819</v>
      </c>
      <c r="G401" s="31">
        <f t="shared" si="25"/>
        <v>44561</v>
      </c>
      <c r="H401" s="27">
        <f t="shared" si="26"/>
        <v>37</v>
      </c>
      <c r="I401" s="26" t="str">
        <f t="shared" si="28"/>
        <v>Senior</v>
      </c>
      <c r="J401" s="23" t="s">
        <v>1366</v>
      </c>
      <c r="K401" s="25">
        <v>82111010014</v>
      </c>
      <c r="L401" s="23" t="s">
        <v>1582</v>
      </c>
    </row>
    <row r="402" spans="1:12" s="36" customFormat="1" hidden="1" x14ac:dyDescent="0.2">
      <c r="A402" s="69" t="s">
        <v>923</v>
      </c>
      <c r="B402" s="36" t="s">
        <v>1070</v>
      </c>
      <c r="C402" s="36" t="s">
        <v>466</v>
      </c>
      <c r="D402" s="36" t="s">
        <v>82</v>
      </c>
      <c r="E402" s="38" t="str">
        <f t="shared" si="24"/>
        <v>Men Grand Masters</v>
      </c>
      <c r="G402" s="31">
        <f t="shared" si="25"/>
        <v>44561</v>
      </c>
      <c r="H402" s="27">
        <f t="shared" si="26"/>
        <v>122</v>
      </c>
      <c r="I402" s="26" t="str">
        <f t="shared" si="28"/>
        <v>Grand Masters</v>
      </c>
      <c r="J402" s="36" t="s">
        <v>1366</v>
      </c>
      <c r="K402" s="37"/>
    </row>
    <row r="403" spans="1:12" s="36" customFormat="1" hidden="1" x14ac:dyDescent="0.2">
      <c r="A403" s="69" t="s">
        <v>1117</v>
      </c>
      <c r="B403" s="36" t="s">
        <v>1119</v>
      </c>
      <c r="C403" s="36" t="s">
        <v>234</v>
      </c>
      <c r="D403" s="36" t="s">
        <v>282</v>
      </c>
      <c r="E403" s="38" t="str">
        <f t="shared" si="24"/>
        <v>Men Grand Masters</v>
      </c>
      <c r="G403" s="31">
        <f t="shared" si="25"/>
        <v>44561</v>
      </c>
      <c r="H403" s="27">
        <f t="shared" si="26"/>
        <v>122</v>
      </c>
      <c r="I403" s="26" t="str">
        <f t="shared" si="28"/>
        <v>Grand Masters</v>
      </c>
      <c r="J403" s="36" t="s">
        <v>1366</v>
      </c>
      <c r="K403" s="37"/>
    </row>
    <row r="404" spans="1:12" hidden="1" x14ac:dyDescent="0.2">
      <c r="A404" s="116" t="s">
        <v>926</v>
      </c>
      <c r="B404" s="23" t="s">
        <v>37</v>
      </c>
      <c r="C404" s="23" t="s">
        <v>473</v>
      </c>
      <c r="D404" s="23" t="s">
        <v>314</v>
      </c>
      <c r="E404" s="26" t="str">
        <f t="shared" si="24"/>
        <v>Men U/21</v>
      </c>
      <c r="F404" s="22">
        <v>37256</v>
      </c>
      <c r="G404" s="31">
        <f t="shared" si="25"/>
        <v>44561</v>
      </c>
      <c r="H404" s="27">
        <f t="shared" si="26"/>
        <v>20</v>
      </c>
      <c r="I404" s="26" t="str">
        <f t="shared" si="28"/>
        <v>U/21</v>
      </c>
      <c r="J404" s="23" t="s">
        <v>1366</v>
      </c>
      <c r="K404" s="25">
        <v>84051710572</v>
      </c>
      <c r="L404" s="23" t="s">
        <v>1582</v>
      </c>
    </row>
    <row r="405" spans="1:12" s="36" customFormat="1" hidden="1" x14ac:dyDescent="0.2">
      <c r="A405" s="69" t="s">
        <v>925</v>
      </c>
      <c r="B405" s="36" t="s">
        <v>1358</v>
      </c>
      <c r="C405" s="36" t="s">
        <v>261</v>
      </c>
      <c r="D405" s="36" t="s">
        <v>279</v>
      </c>
      <c r="E405" s="38" t="str">
        <f t="shared" si="24"/>
        <v>Men Grand Masters</v>
      </c>
      <c r="F405" s="35"/>
      <c r="G405" s="31">
        <f t="shared" si="25"/>
        <v>44561</v>
      </c>
      <c r="H405" s="27">
        <f t="shared" si="26"/>
        <v>122</v>
      </c>
      <c r="I405" s="26" t="str">
        <f t="shared" si="28"/>
        <v>Grand Masters</v>
      </c>
      <c r="J405" s="36" t="s">
        <v>1366</v>
      </c>
      <c r="K405" s="37"/>
    </row>
    <row r="406" spans="1:12" hidden="1" x14ac:dyDescent="0.2">
      <c r="A406" s="116" t="s">
        <v>929</v>
      </c>
      <c r="B406" s="23" t="s">
        <v>47</v>
      </c>
      <c r="C406" s="23" t="s">
        <v>2088</v>
      </c>
      <c r="D406" s="23" t="s">
        <v>2089</v>
      </c>
      <c r="E406" s="26" t="str">
        <f t="shared" si="24"/>
        <v>Ladies Master</v>
      </c>
      <c r="F406" s="24">
        <v>23521</v>
      </c>
      <c r="G406" s="31">
        <f t="shared" si="25"/>
        <v>44561</v>
      </c>
      <c r="H406" s="27">
        <f t="shared" si="26"/>
        <v>57</v>
      </c>
      <c r="I406" s="26" t="str">
        <f t="shared" si="28"/>
        <v>Master</v>
      </c>
      <c r="J406" s="23" t="s">
        <v>67</v>
      </c>
      <c r="K406" s="25">
        <v>20011231</v>
      </c>
      <c r="L406" s="23" t="s">
        <v>1582</v>
      </c>
    </row>
    <row r="407" spans="1:12" s="36" customFormat="1" hidden="1" x14ac:dyDescent="0.2">
      <c r="A407" s="69" t="s">
        <v>927</v>
      </c>
      <c r="B407" s="36" t="s">
        <v>1073</v>
      </c>
      <c r="C407" s="36" t="s">
        <v>144</v>
      </c>
      <c r="D407" s="36" t="s">
        <v>143</v>
      </c>
      <c r="E407" s="38" t="str">
        <f t="shared" si="24"/>
        <v>Men Grand Masters</v>
      </c>
      <c r="G407" s="31">
        <f t="shared" si="25"/>
        <v>44561</v>
      </c>
      <c r="H407" s="27">
        <f t="shared" si="26"/>
        <v>122</v>
      </c>
      <c r="I407" s="26" t="str">
        <f t="shared" si="28"/>
        <v>Grand Masters</v>
      </c>
      <c r="J407" s="36" t="s">
        <v>1366</v>
      </c>
      <c r="K407" s="37"/>
    </row>
    <row r="408" spans="1:12" s="36" customFormat="1" hidden="1" x14ac:dyDescent="0.2">
      <c r="A408" s="69" t="s">
        <v>928</v>
      </c>
      <c r="B408" s="36" t="s">
        <v>1357</v>
      </c>
      <c r="C408" s="36" t="s">
        <v>446</v>
      </c>
      <c r="D408" s="36" t="s">
        <v>83</v>
      </c>
      <c r="E408" s="38" t="str">
        <f t="shared" si="24"/>
        <v>Men Grand Masters</v>
      </c>
      <c r="F408" s="35"/>
      <c r="G408" s="31">
        <f t="shared" si="25"/>
        <v>44561</v>
      </c>
      <c r="H408" s="27">
        <f t="shared" si="26"/>
        <v>122</v>
      </c>
      <c r="I408" s="26" t="str">
        <f t="shared" si="28"/>
        <v>Grand Masters</v>
      </c>
      <c r="J408" s="36" t="s">
        <v>1366</v>
      </c>
      <c r="K408" s="37"/>
    </row>
    <row r="409" spans="1:12" hidden="1" x14ac:dyDescent="0.2">
      <c r="A409" s="233" t="s">
        <v>932</v>
      </c>
      <c r="B409" s="23" t="s">
        <v>2079</v>
      </c>
      <c r="C409" s="23" t="s">
        <v>144</v>
      </c>
      <c r="D409" s="23" t="s">
        <v>342</v>
      </c>
      <c r="E409" s="26" t="str">
        <f t="shared" si="24"/>
        <v>Men Veteran</v>
      </c>
      <c r="F409" s="24">
        <v>29692</v>
      </c>
      <c r="G409" s="31">
        <f t="shared" si="25"/>
        <v>44561</v>
      </c>
      <c r="H409" s="27">
        <f t="shared" si="26"/>
        <v>40</v>
      </c>
      <c r="I409" s="26" t="str">
        <f t="shared" si="28"/>
        <v>Veteran</v>
      </c>
      <c r="J409" s="23" t="s">
        <v>1366</v>
      </c>
      <c r="K409" s="25">
        <v>64052400038</v>
      </c>
      <c r="L409" s="23" t="s">
        <v>1582</v>
      </c>
    </row>
    <row r="410" spans="1:12" s="36" customFormat="1" hidden="1" x14ac:dyDescent="0.2">
      <c r="A410" s="69" t="s">
        <v>930</v>
      </c>
      <c r="B410" s="36" t="s">
        <v>1360</v>
      </c>
      <c r="C410" s="36" t="s">
        <v>326</v>
      </c>
      <c r="D410" s="36" t="s">
        <v>109</v>
      </c>
      <c r="E410" s="38" t="str">
        <f t="shared" si="24"/>
        <v>Men Grand Masters</v>
      </c>
      <c r="F410" s="39"/>
      <c r="G410" s="31">
        <f t="shared" si="25"/>
        <v>44561</v>
      </c>
      <c r="H410" s="27">
        <f t="shared" si="26"/>
        <v>122</v>
      </c>
      <c r="I410" s="26" t="str">
        <f t="shared" si="28"/>
        <v>Grand Masters</v>
      </c>
      <c r="J410" s="36" t="s">
        <v>1366</v>
      </c>
      <c r="K410" s="37"/>
    </row>
    <row r="411" spans="1:12" s="36" customFormat="1" hidden="1" x14ac:dyDescent="0.2">
      <c r="A411" s="69" t="s">
        <v>931</v>
      </c>
      <c r="B411" s="36" t="s">
        <v>1359</v>
      </c>
      <c r="C411" s="36" t="s">
        <v>351</v>
      </c>
      <c r="D411" s="36" t="s">
        <v>352</v>
      </c>
      <c r="E411" s="38" t="str">
        <f t="shared" si="24"/>
        <v>Men Grand Masters</v>
      </c>
      <c r="F411" s="35"/>
      <c r="G411" s="31">
        <f t="shared" si="25"/>
        <v>44561</v>
      </c>
      <c r="H411" s="27">
        <f t="shared" si="26"/>
        <v>122</v>
      </c>
      <c r="I411" s="26" t="str">
        <f t="shared" si="28"/>
        <v>Grand Masters</v>
      </c>
      <c r="J411" s="36" t="s">
        <v>1366</v>
      </c>
      <c r="K411" s="37"/>
    </row>
    <row r="412" spans="1:12" hidden="1" x14ac:dyDescent="0.2">
      <c r="A412" s="118" t="s">
        <v>934</v>
      </c>
      <c r="B412" s="23" t="s">
        <v>50</v>
      </c>
      <c r="C412" s="23" t="s">
        <v>454</v>
      </c>
      <c r="D412" s="23" t="s">
        <v>120</v>
      </c>
      <c r="E412" s="26" t="str">
        <f t="shared" si="24"/>
        <v>Men U/21</v>
      </c>
      <c r="F412" s="24">
        <v>36942</v>
      </c>
      <c r="G412" s="31">
        <f t="shared" si="25"/>
        <v>44561</v>
      </c>
      <c r="H412" s="27">
        <f t="shared" si="26"/>
        <v>20</v>
      </c>
      <c r="I412" s="26" t="str">
        <f t="shared" si="28"/>
        <v>U/21</v>
      </c>
      <c r="J412" s="23" t="s">
        <v>1366</v>
      </c>
      <c r="K412" s="25">
        <v>81041650043</v>
      </c>
      <c r="L412" s="23" t="s">
        <v>1582</v>
      </c>
    </row>
    <row r="413" spans="1:12" s="36" customFormat="1" hidden="1" x14ac:dyDescent="0.2">
      <c r="A413" s="69" t="s">
        <v>933</v>
      </c>
      <c r="B413" s="36" t="s">
        <v>1465</v>
      </c>
      <c r="C413" s="36" t="s">
        <v>231</v>
      </c>
      <c r="D413" s="36" t="s">
        <v>217</v>
      </c>
      <c r="E413" s="38" t="str">
        <f t="shared" si="24"/>
        <v>Men Grand Masters</v>
      </c>
      <c r="F413" s="35"/>
      <c r="G413" s="31">
        <f t="shared" si="25"/>
        <v>44561</v>
      </c>
      <c r="H413" s="27">
        <f t="shared" si="26"/>
        <v>122</v>
      </c>
      <c r="I413" s="26" t="str">
        <f t="shared" si="28"/>
        <v>Grand Masters</v>
      </c>
      <c r="J413" s="36" t="s">
        <v>1366</v>
      </c>
      <c r="K413" s="37"/>
    </row>
    <row r="414" spans="1:12" hidden="1" x14ac:dyDescent="0.2">
      <c r="A414" s="231" t="s">
        <v>935</v>
      </c>
      <c r="B414" s="23" t="s">
        <v>42</v>
      </c>
      <c r="C414" s="23" t="s">
        <v>100</v>
      </c>
      <c r="D414" s="23" t="s">
        <v>2003</v>
      </c>
      <c r="E414" s="26" t="str">
        <f t="shared" si="24"/>
        <v>Men Veteran</v>
      </c>
      <c r="F414" s="24">
        <v>26796</v>
      </c>
      <c r="G414" s="31">
        <f t="shared" si="25"/>
        <v>44561</v>
      </c>
      <c r="H414" s="27">
        <f t="shared" si="26"/>
        <v>48</v>
      </c>
      <c r="I414" s="26" t="str">
        <f t="shared" si="28"/>
        <v>Veteran</v>
      </c>
      <c r="J414" s="23" t="s">
        <v>1366</v>
      </c>
      <c r="K414" s="25">
        <v>20010220</v>
      </c>
      <c r="L414" s="23" t="s">
        <v>1582</v>
      </c>
    </row>
    <row r="415" spans="1:12" hidden="1" x14ac:dyDescent="0.2">
      <c r="A415" s="116" t="s">
        <v>943</v>
      </c>
      <c r="B415" s="23" t="s">
        <v>39</v>
      </c>
      <c r="C415" s="23" t="s">
        <v>144</v>
      </c>
      <c r="D415" s="23" t="s">
        <v>145</v>
      </c>
      <c r="E415" s="26" t="str">
        <f t="shared" si="24"/>
        <v>Men Master</v>
      </c>
      <c r="F415" s="24">
        <v>23889</v>
      </c>
      <c r="G415" s="31">
        <f t="shared" si="25"/>
        <v>44561</v>
      </c>
      <c r="H415" s="27">
        <f t="shared" si="26"/>
        <v>56</v>
      </c>
      <c r="I415" s="26" t="str">
        <f t="shared" si="28"/>
        <v>Master</v>
      </c>
      <c r="J415" s="23" t="s">
        <v>1366</v>
      </c>
      <c r="K415" s="25">
        <v>7305125121083</v>
      </c>
      <c r="L415" s="23" t="s">
        <v>1801</v>
      </c>
    </row>
    <row r="416" spans="1:12" s="36" customFormat="1" hidden="1" x14ac:dyDescent="0.2">
      <c r="A416" s="69" t="s">
        <v>936</v>
      </c>
      <c r="B416" s="36" t="s">
        <v>1459</v>
      </c>
      <c r="C416" s="36" t="s">
        <v>124</v>
      </c>
      <c r="D416" s="36" t="s">
        <v>265</v>
      </c>
      <c r="E416" s="38" t="str">
        <f t="shared" si="24"/>
        <v>Men Veteran</v>
      </c>
      <c r="F416" s="35">
        <v>28102</v>
      </c>
      <c r="G416" s="31">
        <f t="shared" si="25"/>
        <v>44561</v>
      </c>
      <c r="H416" s="27">
        <f t="shared" si="26"/>
        <v>45</v>
      </c>
      <c r="I416" s="26" t="str">
        <f t="shared" si="28"/>
        <v>Veteran</v>
      </c>
      <c r="J416" s="36" t="s">
        <v>1366</v>
      </c>
      <c r="K416" s="37"/>
    </row>
    <row r="417" spans="1:12" s="36" customFormat="1" hidden="1" x14ac:dyDescent="0.2">
      <c r="A417" s="69" t="s">
        <v>937</v>
      </c>
      <c r="B417" s="36" t="s">
        <v>1459</v>
      </c>
      <c r="C417" s="36" t="s">
        <v>497</v>
      </c>
      <c r="D417" s="36" t="s">
        <v>265</v>
      </c>
      <c r="E417" s="38" t="str">
        <f t="shared" si="24"/>
        <v>Ladies Veteran</v>
      </c>
      <c r="F417" s="35">
        <v>27993</v>
      </c>
      <c r="G417" s="31">
        <f t="shared" si="25"/>
        <v>44561</v>
      </c>
      <c r="H417" s="27">
        <f t="shared" si="26"/>
        <v>45</v>
      </c>
      <c r="I417" s="26" t="str">
        <f t="shared" si="28"/>
        <v>Veteran</v>
      </c>
      <c r="J417" s="36" t="s">
        <v>67</v>
      </c>
      <c r="K417" s="37"/>
    </row>
    <row r="418" spans="1:12" s="36" customFormat="1" hidden="1" x14ac:dyDescent="0.2">
      <c r="A418" s="69" t="s">
        <v>938</v>
      </c>
      <c r="B418" s="36" t="s">
        <v>1360</v>
      </c>
      <c r="C418" s="36" t="s">
        <v>293</v>
      </c>
      <c r="D418" s="36" t="s">
        <v>294</v>
      </c>
      <c r="E418" s="38" t="str">
        <f t="shared" si="24"/>
        <v>Men Grand Masters</v>
      </c>
      <c r="F418" s="39"/>
      <c r="G418" s="31">
        <f t="shared" si="25"/>
        <v>44561</v>
      </c>
      <c r="H418" s="27">
        <f t="shared" si="26"/>
        <v>122</v>
      </c>
      <c r="I418" s="26" t="str">
        <f t="shared" si="28"/>
        <v>Grand Masters</v>
      </c>
      <c r="J418" s="36" t="s">
        <v>1366</v>
      </c>
      <c r="K418" s="37"/>
    </row>
    <row r="419" spans="1:12" s="36" customFormat="1" hidden="1" x14ac:dyDescent="0.2">
      <c r="A419" s="69" t="s">
        <v>939</v>
      </c>
      <c r="B419" s="36" t="s">
        <v>1360</v>
      </c>
      <c r="C419" s="36" t="s">
        <v>474</v>
      </c>
      <c r="D419" s="36" t="s">
        <v>318</v>
      </c>
      <c r="E419" s="38" t="str">
        <f t="shared" si="24"/>
        <v>Men Grand Masters</v>
      </c>
      <c r="F419" s="39"/>
      <c r="G419" s="31">
        <f t="shared" si="25"/>
        <v>44561</v>
      </c>
      <c r="H419" s="27">
        <f t="shared" si="26"/>
        <v>122</v>
      </c>
      <c r="I419" s="26" t="str">
        <f t="shared" si="28"/>
        <v>Grand Masters</v>
      </c>
      <c r="J419" s="36" t="s">
        <v>1366</v>
      </c>
      <c r="K419" s="37"/>
    </row>
    <row r="420" spans="1:12" s="36" customFormat="1" hidden="1" x14ac:dyDescent="0.2">
      <c r="A420" s="69" t="s">
        <v>940</v>
      </c>
      <c r="B420" s="36" t="s">
        <v>1603</v>
      </c>
      <c r="C420" s="36" t="s">
        <v>198</v>
      </c>
      <c r="D420" s="36" t="s">
        <v>439</v>
      </c>
      <c r="E420" s="38" t="str">
        <f t="shared" ref="E420:E483" si="29">CONCATENATE(J420," ",I420)</f>
        <v>Men Grand Masters</v>
      </c>
      <c r="F420" s="35"/>
      <c r="G420" s="31">
        <f t="shared" ref="G420:G483" si="30">$G$5</f>
        <v>44561</v>
      </c>
      <c r="H420" s="27">
        <f t="shared" ref="H420:H483" si="31">INT(YEARFRAC(F420,G420))</f>
        <v>122</v>
      </c>
      <c r="I420" s="26" t="str">
        <f t="shared" ref="I420:I451" si="32">IF(H420="","Senior",IF(H420&gt;59.999,"Grand Masters",IF(H420&gt;49.999,"Master",IF(H420&gt;39.999,"Veteran",IF(H420&gt;21.999,"Senior",IF(H420&gt;16.999,"U/21","U/16"))))))</f>
        <v>Grand Masters</v>
      </c>
      <c r="J420" s="36" t="s">
        <v>1366</v>
      </c>
      <c r="K420" s="37"/>
    </row>
    <row r="421" spans="1:12" s="36" customFormat="1" hidden="1" x14ac:dyDescent="0.2">
      <c r="A421" s="69" t="s">
        <v>941</v>
      </c>
      <c r="B421" s="36" t="s">
        <v>1357</v>
      </c>
      <c r="C421" s="36" t="s">
        <v>88</v>
      </c>
      <c r="D421" s="36" t="s">
        <v>89</v>
      </c>
      <c r="E421" s="38" t="str">
        <f t="shared" si="29"/>
        <v>Men Grand Masters</v>
      </c>
      <c r="F421" s="35"/>
      <c r="G421" s="31">
        <f t="shared" si="30"/>
        <v>44561</v>
      </c>
      <c r="H421" s="27">
        <f t="shared" si="31"/>
        <v>122</v>
      </c>
      <c r="I421" s="26" t="str">
        <f t="shared" si="32"/>
        <v>Grand Masters</v>
      </c>
      <c r="J421" s="36" t="s">
        <v>1366</v>
      </c>
      <c r="K421" s="37"/>
    </row>
    <row r="422" spans="1:12" s="36" customFormat="1" hidden="1" x14ac:dyDescent="0.2">
      <c r="A422" s="69" t="s">
        <v>942</v>
      </c>
      <c r="B422" s="36" t="s">
        <v>1437</v>
      </c>
      <c r="C422" s="36" t="s">
        <v>90</v>
      </c>
      <c r="D422" s="36" t="s">
        <v>112</v>
      </c>
      <c r="E422" s="38" t="str">
        <f t="shared" si="29"/>
        <v>Men Grand Masters</v>
      </c>
      <c r="G422" s="31">
        <f t="shared" si="30"/>
        <v>44561</v>
      </c>
      <c r="H422" s="27">
        <f t="shared" si="31"/>
        <v>122</v>
      </c>
      <c r="I422" s="26" t="str">
        <f t="shared" si="32"/>
        <v>Grand Masters</v>
      </c>
      <c r="J422" s="36" t="s">
        <v>1366</v>
      </c>
      <c r="K422" s="37"/>
    </row>
    <row r="423" spans="1:12" hidden="1" x14ac:dyDescent="0.2">
      <c r="A423" s="116" t="s">
        <v>952</v>
      </c>
      <c r="B423" s="23" t="s">
        <v>38</v>
      </c>
      <c r="C423" s="23" t="s">
        <v>239</v>
      </c>
      <c r="D423" s="23" t="s">
        <v>240</v>
      </c>
      <c r="E423" s="26" t="str">
        <f t="shared" si="29"/>
        <v>Men Senior</v>
      </c>
      <c r="F423" s="24">
        <v>34148</v>
      </c>
      <c r="G423" s="31">
        <f t="shared" si="30"/>
        <v>44561</v>
      </c>
      <c r="H423" s="27">
        <f t="shared" si="31"/>
        <v>28</v>
      </c>
      <c r="I423" s="26" t="str">
        <f t="shared" si="32"/>
        <v>Senior</v>
      </c>
      <c r="J423" s="23" t="s">
        <v>1366</v>
      </c>
      <c r="K423" s="25">
        <v>82041400048</v>
      </c>
      <c r="L423" s="23" t="s">
        <v>1582</v>
      </c>
    </row>
    <row r="424" spans="1:12" s="36" customFormat="1" hidden="1" x14ac:dyDescent="0.2">
      <c r="A424" s="69" t="s">
        <v>944</v>
      </c>
      <c r="B424" s="36" t="s">
        <v>1070</v>
      </c>
      <c r="C424" s="36" t="s">
        <v>146</v>
      </c>
      <c r="D424" s="36" t="s">
        <v>147</v>
      </c>
      <c r="E424" s="38" t="str">
        <f t="shared" si="29"/>
        <v>Men Grand Masters</v>
      </c>
      <c r="G424" s="31">
        <f t="shared" si="30"/>
        <v>44561</v>
      </c>
      <c r="H424" s="27">
        <f t="shared" si="31"/>
        <v>122</v>
      </c>
      <c r="I424" s="26" t="str">
        <f t="shared" si="32"/>
        <v>Grand Masters</v>
      </c>
      <c r="J424" s="36" t="s">
        <v>1366</v>
      </c>
      <c r="K424" s="37"/>
    </row>
    <row r="425" spans="1:12" s="36" customFormat="1" hidden="1" x14ac:dyDescent="0.2">
      <c r="A425" s="69" t="s">
        <v>945</v>
      </c>
      <c r="B425" s="36" t="s">
        <v>1343</v>
      </c>
      <c r="C425" s="36" t="s">
        <v>153</v>
      </c>
      <c r="D425" s="36" t="s">
        <v>154</v>
      </c>
      <c r="E425" s="38" t="str">
        <f t="shared" si="29"/>
        <v>Men Grand Masters</v>
      </c>
      <c r="F425" s="35"/>
      <c r="G425" s="31">
        <f t="shared" si="30"/>
        <v>44561</v>
      </c>
      <c r="H425" s="27">
        <f t="shared" si="31"/>
        <v>122</v>
      </c>
      <c r="I425" s="26" t="str">
        <f t="shared" si="32"/>
        <v>Grand Masters</v>
      </c>
      <c r="J425" s="36" t="s">
        <v>1366</v>
      </c>
      <c r="K425" s="37"/>
    </row>
    <row r="426" spans="1:12" s="36" customFormat="1" hidden="1" x14ac:dyDescent="0.2">
      <c r="A426" s="69" t="s">
        <v>946</v>
      </c>
      <c r="B426" s="36" t="s">
        <v>1070</v>
      </c>
      <c r="C426" s="36" t="s">
        <v>104</v>
      </c>
      <c r="D426" s="36" t="s">
        <v>156</v>
      </c>
      <c r="E426" s="38" t="str">
        <f t="shared" si="29"/>
        <v>Men Grand Masters</v>
      </c>
      <c r="G426" s="31">
        <f t="shared" si="30"/>
        <v>44561</v>
      </c>
      <c r="H426" s="27">
        <f t="shared" si="31"/>
        <v>122</v>
      </c>
      <c r="I426" s="26" t="str">
        <f t="shared" si="32"/>
        <v>Grand Masters</v>
      </c>
      <c r="J426" s="36" t="s">
        <v>1366</v>
      </c>
      <c r="K426" s="37"/>
    </row>
    <row r="427" spans="1:12" s="36" customFormat="1" hidden="1" x14ac:dyDescent="0.2">
      <c r="A427" s="69" t="s">
        <v>947</v>
      </c>
      <c r="B427" s="36" t="s">
        <v>1343</v>
      </c>
      <c r="C427" s="36" t="s">
        <v>97</v>
      </c>
      <c r="D427" s="36" t="s">
        <v>162</v>
      </c>
      <c r="E427" s="38" t="str">
        <f t="shared" si="29"/>
        <v>Men Grand Masters</v>
      </c>
      <c r="F427" s="35">
        <v>17187</v>
      </c>
      <c r="G427" s="31">
        <f t="shared" si="30"/>
        <v>44561</v>
      </c>
      <c r="H427" s="27">
        <f t="shared" si="31"/>
        <v>74</v>
      </c>
      <c r="I427" s="26" t="str">
        <f t="shared" si="32"/>
        <v>Grand Masters</v>
      </c>
      <c r="J427" s="36" t="s">
        <v>1366</v>
      </c>
      <c r="K427" s="37"/>
      <c r="L427" s="36" t="s">
        <v>1582</v>
      </c>
    </row>
    <row r="428" spans="1:12" s="36" customFormat="1" hidden="1" x14ac:dyDescent="0.2">
      <c r="A428" s="69" t="s">
        <v>948</v>
      </c>
      <c r="B428" s="36" t="s">
        <v>1449</v>
      </c>
      <c r="C428" s="36" t="s">
        <v>187</v>
      </c>
      <c r="D428" s="36" t="s">
        <v>188</v>
      </c>
      <c r="E428" s="38" t="str">
        <f t="shared" si="29"/>
        <v>Men Grand Masters</v>
      </c>
      <c r="G428" s="31">
        <f t="shared" si="30"/>
        <v>44561</v>
      </c>
      <c r="H428" s="27">
        <f t="shared" si="31"/>
        <v>122</v>
      </c>
      <c r="I428" s="26" t="str">
        <f t="shared" si="32"/>
        <v>Grand Masters</v>
      </c>
      <c r="J428" s="36" t="s">
        <v>1366</v>
      </c>
      <c r="K428" s="37"/>
    </row>
    <row r="429" spans="1:12" s="36" customFormat="1" hidden="1" x14ac:dyDescent="0.2">
      <c r="A429" s="69" t="s">
        <v>949</v>
      </c>
      <c r="B429" s="36" t="s">
        <v>1449</v>
      </c>
      <c r="C429" s="36" t="s">
        <v>193</v>
      </c>
      <c r="D429" s="36" t="s">
        <v>194</v>
      </c>
      <c r="E429" s="38" t="str">
        <f t="shared" si="29"/>
        <v>Men Grand Masters</v>
      </c>
      <c r="G429" s="31">
        <f t="shared" si="30"/>
        <v>44561</v>
      </c>
      <c r="H429" s="27">
        <f t="shared" si="31"/>
        <v>122</v>
      </c>
      <c r="I429" s="26" t="str">
        <f t="shared" si="32"/>
        <v>Grand Masters</v>
      </c>
      <c r="J429" s="36" t="s">
        <v>1366</v>
      </c>
      <c r="K429" s="37"/>
    </row>
    <row r="430" spans="1:12" s="36" customFormat="1" hidden="1" x14ac:dyDescent="0.2">
      <c r="A430" s="69" t="s">
        <v>950</v>
      </c>
      <c r="B430" s="36" t="s">
        <v>1452</v>
      </c>
      <c r="C430" s="36" t="s">
        <v>164</v>
      </c>
      <c r="D430" s="36" t="s">
        <v>203</v>
      </c>
      <c r="E430" s="38" t="str">
        <f t="shared" si="29"/>
        <v>Men Grand Masters</v>
      </c>
      <c r="F430" s="35"/>
      <c r="G430" s="31">
        <f t="shared" si="30"/>
        <v>44561</v>
      </c>
      <c r="H430" s="27">
        <f t="shared" si="31"/>
        <v>122</v>
      </c>
      <c r="I430" s="26" t="str">
        <f t="shared" si="32"/>
        <v>Grand Masters</v>
      </c>
      <c r="J430" s="36" t="s">
        <v>1366</v>
      </c>
      <c r="K430" s="37"/>
    </row>
    <row r="431" spans="1:12" s="36" customFormat="1" hidden="1" x14ac:dyDescent="0.2">
      <c r="A431" s="69" t="s">
        <v>951</v>
      </c>
      <c r="B431" s="36" t="s">
        <v>1074</v>
      </c>
      <c r="C431" s="36" t="s">
        <v>237</v>
      </c>
      <c r="D431" s="36" t="s">
        <v>238</v>
      </c>
      <c r="E431" s="38" t="str">
        <f t="shared" si="29"/>
        <v>Men Grand Masters</v>
      </c>
      <c r="G431" s="31">
        <f t="shared" si="30"/>
        <v>44561</v>
      </c>
      <c r="H431" s="27">
        <f t="shared" si="31"/>
        <v>122</v>
      </c>
      <c r="I431" s="26" t="str">
        <f t="shared" si="32"/>
        <v>Grand Masters</v>
      </c>
      <c r="J431" s="36" t="s">
        <v>1366</v>
      </c>
      <c r="K431" s="37"/>
    </row>
    <row r="432" spans="1:12" hidden="1" x14ac:dyDescent="0.2">
      <c r="A432" s="119" t="s">
        <v>1118</v>
      </c>
      <c r="B432" s="23" t="s">
        <v>47</v>
      </c>
      <c r="C432" s="23" t="s">
        <v>2090</v>
      </c>
      <c r="D432" s="23" t="s">
        <v>137</v>
      </c>
      <c r="E432" s="26" t="str">
        <f t="shared" si="29"/>
        <v>Men Grand Masters</v>
      </c>
      <c r="F432" s="32">
        <v>19009</v>
      </c>
      <c r="G432" s="31">
        <f t="shared" si="30"/>
        <v>44561</v>
      </c>
      <c r="H432" s="27">
        <f t="shared" si="31"/>
        <v>69</v>
      </c>
      <c r="I432" s="26" t="str">
        <f t="shared" si="32"/>
        <v>Grand Masters</v>
      </c>
      <c r="J432" s="23" t="s">
        <v>1366</v>
      </c>
      <c r="K432" s="25">
        <v>93062800038</v>
      </c>
      <c r="L432" s="23" t="s">
        <v>1582</v>
      </c>
    </row>
    <row r="433" spans="1:12" s="36" customFormat="1" hidden="1" x14ac:dyDescent="0.2">
      <c r="A433" s="69" t="s">
        <v>953</v>
      </c>
      <c r="B433" s="36" t="s">
        <v>1074</v>
      </c>
      <c r="C433" s="36" t="s">
        <v>253</v>
      </c>
      <c r="D433" s="36" t="s">
        <v>241</v>
      </c>
      <c r="E433" s="38" t="str">
        <f t="shared" si="29"/>
        <v>Men Grand Masters</v>
      </c>
      <c r="G433" s="31">
        <f t="shared" si="30"/>
        <v>44561</v>
      </c>
      <c r="H433" s="27">
        <f t="shared" si="31"/>
        <v>122</v>
      </c>
      <c r="I433" s="26" t="str">
        <f t="shared" si="32"/>
        <v>Grand Masters</v>
      </c>
      <c r="J433" s="36" t="s">
        <v>1366</v>
      </c>
      <c r="K433" s="37"/>
    </row>
    <row r="434" spans="1:12" s="36" customFormat="1" hidden="1" x14ac:dyDescent="0.2">
      <c r="A434" s="69" t="s">
        <v>954</v>
      </c>
      <c r="B434" s="36" t="s">
        <v>1074</v>
      </c>
      <c r="C434" s="36" t="s">
        <v>516</v>
      </c>
      <c r="D434" s="36" t="s">
        <v>242</v>
      </c>
      <c r="E434" s="38" t="str">
        <f t="shared" si="29"/>
        <v>Men Grand Masters</v>
      </c>
      <c r="G434" s="31">
        <f t="shared" si="30"/>
        <v>44561</v>
      </c>
      <c r="H434" s="27">
        <f t="shared" si="31"/>
        <v>122</v>
      </c>
      <c r="I434" s="26" t="str">
        <f t="shared" si="32"/>
        <v>Grand Masters</v>
      </c>
      <c r="J434" s="36" t="s">
        <v>1366</v>
      </c>
      <c r="K434" s="37"/>
    </row>
    <row r="435" spans="1:12" s="36" customFormat="1" hidden="1" x14ac:dyDescent="0.2">
      <c r="A435" s="69" t="s">
        <v>955</v>
      </c>
      <c r="B435" s="36" t="s">
        <v>1074</v>
      </c>
      <c r="C435" s="36" t="s">
        <v>257</v>
      </c>
      <c r="D435" s="36" t="s">
        <v>243</v>
      </c>
      <c r="E435" s="38" t="str">
        <f t="shared" si="29"/>
        <v>Men Grand Masters</v>
      </c>
      <c r="G435" s="31">
        <f t="shared" si="30"/>
        <v>44561</v>
      </c>
      <c r="H435" s="27">
        <f t="shared" si="31"/>
        <v>122</v>
      </c>
      <c r="I435" s="26" t="str">
        <f t="shared" si="32"/>
        <v>Grand Masters</v>
      </c>
      <c r="J435" s="36" t="s">
        <v>1366</v>
      </c>
      <c r="K435" s="37"/>
    </row>
    <row r="436" spans="1:12" s="36" customFormat="1" hidden="1" x14ac:dyDescent="0.2">
      <c r="A436" s="69" t="s">
        <v>956</v>
      </c>
      <c r="B436" s="36" t="s">
        <v>1074</v>
      </c>
      <c r="C436" s="36" t="s">
        <v>164</v>
      </c>
      <c r="D436" s="36" t="s">
        <v>244</v>
      </c>
      <c r="E436" s="38" t="str">
        <f t="shared" si="29"/>
        <v>Men Grand Masters</v>
      </c>
      <c r="G436" s="31">
        <f t="shared" si="30"/>
        <v>44561</v>
      </c>
      <c r="H436" s="27">
        <f t="shared" si="31"/>
        <v>122</v>
      </c>
      <c r="I436" s="26" t="str">
        <f t="shared" si="32"/>
        <v>Grand Masters</v>
      </c>
      <c r="J436" s="36" t="s">
        <v>1366</v>
      </c>
      <c r="K436" s="37"/>
    </row>
    <row r="437" spans="1:12" hidden="1" x14ac:dyDescent="0.2">
      <c r="A437" s="233" t="s">
        <v>966</v>
      </c>
      <c r="B437" s="23" t="s">
        <v>43</v>
      </c>
      <c r="C437" s="23" t="s">
        <v>107</v>
      </c>
      <c r="D437" s="23" t="s">
        <v>206</v>
      </c>
      <c r="E437" s="26" t="str">
        <f t="shared" si="29"/>
        <v>Men Senior</v>
      </c>
      <c r="F437" s="24">
        <v>30136</v>
      </c>
      <c r="G437" s="31">
        <f t="shared" si="30"/>
        <v>44561</v>
      </c>
      <c r="H437" s="27">
        <f t="shared" si="31"/>
        <v>39</v>
      </c>
      <c r="I437" s="26" t="str">
        <f t="shared" si="32"/>
        <v>Senior</v>
      </c>
      <c r="J437" s="23" t="s">
        <v>1366</v>
      </c>
      <c r="K437" s="25">
        <v>52011600081</v>
      </c>
      <c r="L437" s="23" t="s">
        <v>1582</v>
      </c>
    </row>
    <row r="438" spans="1:12" s="36" customFormat="1" ht="0.75" hidden="1" customHeight="1" x14ac:dyDescent="0.2">
      <c r="A438" s="69" t="s">
        <v>957</v>
      </c>
      <c r="B438" s="36" t="s">
        <v>1360</v>
      </c>
      <c r="C438" s="36" t="s">
        <v>298</v>
      </c>
      <c r="D438" s="36" t="s">
        <v>299</v>
      </c>
      <c r="E438" s="38" t="str">
        <f t="shared" si="29"/>
        <v>Men Grand Masters</v>
      </c>
      <c r="F438" s="39"/>
      <c r="G438" s="31">
        <f t="shared" si="30"/>
        <v>44561</v>
      </c>
      <c r="H438" s="27">
        <f t="shared" si="31"/>
        <v>122</v>
      </c>
      <c r="I438" s="26" t="str">
        <f t="shared" si="32"/>
        <v>Grand Masters</v>
      </c>
      <c r="J438" s="36" t="s">
        <v>1366</v>
      </c>
      <c r="K438" s="37"/>
    </row>
    <row r="439" spans="1:12" hidden="1" x14ac:dyDescent="0.2">
      <c r="A439" s="69" t="s">
        <v>958</v>
      </c>
      <c r="B439" s="36" t="s">
        <v>1459</v>
      </c>
      <c r="C439" s="36" t="s">
        <v>1736</v>
      </c>
      <c r="D439" s="36" t="s">
        <v>99</v>
      </c>
      <c r="E439" s="38" t="str">
        <f t="shared" si="29"/>
        <v>Men Master</v>
      </c>
      <c r="F439" s="35">
        <v>25802</v>
      </c>
      <c r="G439" s="31">
        <f t="shared" si="30"/>
        <v>44561</v>
      </c>
      <c r="H439" s="27">
        <f t="shared" si="31"/>
        <v>51</v>
      </c>
      <c r="I439" s="26" t="str">
        <f t="shared" si="32"/>
        <v>Master</v>
      </c>
      <c r="J439" s="36" t="s">
        <v>1366</v>
      </c>
      <c r="K439" s="37">
        <v>70082200203</v>
      </c>
      <c r="L439" s="36" t="s">
        <v>1582</v>
      </c>
    </row>
    <row r="440" spans="1:12" s="36" customFormat="1" hidden="1" x14ac:dyDescent="0.2">
      <c r="A440" s="69" t="s">
        <v>959</v>
      </c>
      <c r="B440" s="36" t="s">
        <v>1501</v>
      </c>
      <c r="C440" s="36" t="s">
        <v>503</v>
      </c>
      <c r="D440" s="36" t="s">
        <v>392</v>
      </c>
      <c r="E440" s="38" t="str">
        <f t="shared" si="29"/>
        <v>Ladies Senior</v>
      </c>
      <c r="F440" s="35">
        <v>34289</v>
      </c>
      <c r="G440" s="31">
        <f t="shared" si="30"/>
        <v>44561</v>
      </c>
      <c r="H440" s="27">
        <f t="shared" si="31"/>
        <v>28</v>
      </c>
      <c r="I440" s="26" t="str">
        <f t="shared" si="32"/>
        <v>Senior</v>
      </c>
      <c r="J440" s="36" t="s">
        <v>67</v>
      </c>
      <c r="K440" s="37"/>
    </row>
    <row r="441" spans="1:12" s="36" customFormat="1" hidden="1" x14ac:dyDescent="0.2">
      <c r="A441" s="69" t="s">
        <v>960</v>
      </c>
      <c r="B441" s="36" t="s">
        <v>1501</v>
      </c>
      <c r="C441" s="36" t="s">
        <v>100</v>
      </c>
      <c r="D441" s="36" t="s">
        <v>397</v>
      </c>
      <c r="E441" s="38" t="str">
        <f t="shared" si="29"/>
        <v>Men Senior</v>
      </c>
      <c r="F441" s="35">
        <v>29964</v>
      </c>
      <c r="G441" s="31">
        <f t="shared" si="30"/>
        <v>44561</v>
      </c>
      <c r="H441" s="27">
        <f t="shared" si="31"/>
        <v>39</v>
      </c>
      <c r="I441" s="26" t="str">
        <f t="shared" si="32"/>
        <v>Senior</v>
      </c>
      <c r="J441" s="36" t="s">
        <v>1366</v>
      </c>
      <c r="K441" s="37"/>
    </row>
    <row r="442" spans="1:12" s="36" customFormat="1" hidden="1" x14ac:dyDescent="0.2">
      <c r="A442" s="69" t="s">
        <v>961</v>
      </c>
      <c r="B442" s="36" t="s">
        <v>1502</v>
      </c>
      <c r="C442" s="36" t="s">
        <v>398</v>
      </c>
      <c r="D442" s="36" t="s">
        <v>399</v>
      </c>
      <c r="E442" s="38" t="str">
        <f t="shared" si="29"/>
        <v>Men Senior</v>
      </c>
      <c r="F442" s="35">
        <v>30663</v>
      </c>
      <c r="G442" s="31">
        <f t="shared" si="30"/>
        <v>44561</v>
      </c>
      <c r="H442" s="27">
        <f t="shared" si="31"/>
        <v>38</v>
      </c>
      <c r="I442" s="26" t="str">
        <f t="shared" si="32"/>
        <v>Senior</v>
      </c>
      <c r="J442" s="36" t="s">
        <v>1366</v>
      </c>
      <c r="K442" s="37"/>
    </row>
    <row r="443" spans="1:12" s="36" customFormat="1" hidden="1" x14ac:dyDescent="0.2">
      <c r="A443" s="69" t="s">
        <v>962</v>
      </c>
      <c r="B443" s="36" t="s">
        <v>1073</v>
      </c>
      <c r="C443" s="36" t="s">
        <v>400</v>
      </c>
      <c r="D443" s="36" t="s">
        <v>356</v>
      </c>
      <c r="E443" s="38" t="str">
        <f t="shared" si="29"/>
        <v>Men Grand Masters</v>
      </c>
      <c r="G443" s="31">
        <f t="shared" si="30"/>
        <v>44561</v>
      </c>
      <c r="H443" s="27">
        <f t="shared" si="31"/>
        <v>122</v>
      </c>
      <c r="I443" s="26" t="str">
        <f t="shared" si="32"/>
        <v>Grand Masters</v>
      </c>
      <c r="J443" s="36" t="s">
        <v>1366</v>
      </c>
      <c r="K443" s="37"/>
    </row>
    <row r="444" spans="1:12" s="36" customFormat="1" hidden="1" x14ac:dyDescent="0.2">
      <c r="A444" s="69" t="s">
        <v>963</v>
      </c>
      <c r="B444" s="36" t="s">
        <v>1073</v>
      </c>
      <c r="C444" s="36" t="s">
        <v>107</v>
      </c>
      <c r="D444" s="36" t="s">
        <v>401</v>
      </c>
      <c r="E444" s="38" t="str">
        <f t="shared" si="29"/>
        <v>Men Grand Masters</v>
      </c>
      <c r="G444" s="31">
        <f t="shared" si="30"/>
        <v>44561</v>
      </c>
      <c r="H444" s="27">
        <f t="shared" si="31"/>
        <v>122</v>
      </c>
      <c r="I444" s="26" t="str">
        <f t="shared" si="32"/>
        <v>Grand Masters</v>
      </c>
      <c r="J444" s="36" t="s">
        <v>1366</v>
      </c>
      <c r="K444" s="37"/>
    </row>
    <row r="445" spans="1:12" s="36" customFormat="1" hidden="1" x14ac:dyDescent="0.2">
      <c r="A445" s="69" t="s">
        <v>964</v>
      </c>
      <c r="B445" s="36" t="s">
        <v>1071</v>
      </c>
      <c r="C445" s="36" t="s">
        <v>345</v>
      </c>
      <c r="D445" s="36" t="s">
        <v>410</v>
      </c>
      <c r="E445" s="38" t="str">
        <f t="shared" si="29"/>
        <v>Men Grand Masters</v>
      </c>
      <c r="G445" s="31">
        <f t="shared" si="30"/>
        <v>44561</v>
      </c>
      <c r="H445" s="27">
        <f t="shared" si="31"/>
        <v>122</v>
      </c>
      <c r="I445" s="26" t="str">
        <f t="shared" si="32"/>
        <v>Grand Masters</v>
      </c>
      <c r="J445" s="36" t="s">
        <v>1366</v>
      </c>
      <c r="K445" s="37"/>
    </row>
    <row r="446" spans="1:12" s="36" customFormat="1" hidden="1" x14ac:dyDescent="0.2">
      <c r="A446" s="69" t="s">
        <v>965</v>
      </c>
      <c r="B446" s="36" t="s">
        <v>1071</v>
      </c>
      <c r="C446" s="36" t="s">
        <v>198</v>
      </c>
      <c r="D446" s="36" t="s">
        <v>413</v>
      </c>
      <c r="E446" s="38" t="str">
        <f t="shared" si="29"/>
        <v>Men Grand Masters</v>
      </c>
      <c r="G446" s="31">
        <f t="shared" si="30"/>
        <v>44561</v>
      </c>
      <c r="H446" s="27">
        <f t="shared" si="31"/>
        <v>122</v>
      </c>
      <c r="I446" s="26" t="str">
        <f t="shared" si="32"/>
        <v>Grand Masters</v>
      </c>
      <c r="J446" s="36" t="s">
        <v>1366</v>
      </c>
      <c r="K446" s="37"/>
    </row>
    <row r="447" spans="1:12" s="36" customFormat="1" hidden="1" x14ac:dyDescent="0.2">
      <c r="A447" s="221" t="s">
        <v>970</v>
      </c>
      <c r="B447" s="23" t="s">
        <v>47</v>
      </c>
      <c r="C447" s="23" t="s">
        <v>2091</v>
      </c>
      <c r="D447" s="23" t="s">
        <v>2092</v>
      </c>
      <c r="E447" s="26" t="str">
        <f t="shared" si="29"/>
        <v>Men Senior</v>
      </c>
      <c r="F447" s="32">
        <v>32715</v>
      </c>
      <c r="G447" s="31">
        <f t="shared" si="30"/>
        <v>44561</v>
      </c>
      <c r="H447" s="27">
        <f t="shared" si="31"/>
        <v>32</v>
      </c>
      <c r="I447" s="26" t="str">
        <f t="shared" si="32"/>
        <v>Senior</v>
      </c>
      <c r="J447" s="23" t="s">
        <v>1366</v>
      </c>
      <c r="K447" s="25">
        <v>82070410803</v>
      </c>
      <c r="L447" s="23" t="s">
        <v>1582</v>
      </c>
    </row>
    <row r="448" spans="1:12" s="36" customFormat="1" hidden="1" x14ac:dyDescent="0.2">
      <c r="A448" s="69" t="s">
        <v>967</v>
      </c>
      <c r="B448" s="36" t="s">
        <v>1603</v>
      </c>
      <c r="C448" s="36" t="s">
        <v>508</v>
      </c>
      <c r="D448" s="36" t="s">
        <v>330</v>
      </c>
      <c r="E448" s="38" t="str">
        <f t="shared" si="29"/>
        <v>Ladies Grand Masters</v>
      </c>
      <c r="F448" s="35"/>
      <c r="G448" s="31">
        <f t="shared" si="30"/>
        <v>44561</v>
      </c>
      <c r="H448" s="27">
        <f t="shared" si="31"/>
        <v>122</v>
      </c>
      <c r="I448" s="26" t="str">
        <f t="shared" si="32"/>
        <v>Grand Masters</v>
      </c>
      <c r="J448" s="36" t="s">
        <v>67</v>
      </c>
      <c r="K448" s="37"/>
    </row>
    <row r="449" spans="1:12" s="36" customFormat="1" hidden="1" x14ac:dyDescent="0.2">
      <c r="A449" s="69" t="s">
        <v>968</v>
      </c>
      <c r="B449" s="36" t="s">
        <v>1603</v>
      </c>
      <c r="C449" s="36" t="s">
        <v>440</v>
      </c>
      <c r="D449" s="36" t="s">
        <v>441</v>
      </c>
      <c r="E449" s="38" t="str">
        <f t="shared" si="29"/>
        <v>Men Grand Masters</v>
      </c>
      <c r="F449" s="35"/>
      <c r="G449" s="31">
        <f t="shared" si="30"/>
        <v>44561</v>
      </c>
      <c r="H449" s="27">
        <f t="shared" si="31"/>
        <v>122</v>
      </c>
      <c r="I449" s="26" t="str">
        <f t="shared" si="32"/>
        <v>Grand Masters</v>
      </c>
      <c r="J449" s="36" t="s">
        <v>1366</v>
      </c>
      <c r="K449" s="37"/>
    </row>
    <row r="450" spans="1:12" s="36" customFormat="1" hidden="1" x14ac:dyDescent="0.2">
      <c r="A450" s="69" t="s">
        <v>969</v>
      </c>
      <c r="B450" s="36" t="s">
        <v>1501</v>
      </c>
      <c r="C450" s="36" t="s">
        <v>260</v>
      </c>
      <c r="D450" s="36" t="s">
        <v>389</v>
      </c>
      <c r="E450" s="38" t="str">
        <f t="shared" si="29"/>
        <v>Men Veteran</v>
      </c>
      <c r="F450" s="35">
        <v>26781</v>
      </c>
      <c r="G450" s="31">
        <f t="shared" si="30"/>
        <v>44561</v>
      </c>
      <c r="H450" s="27">
        <f t="shared" si="31"/>
        <v>48</v>
      </c>
      <c r="I450" s="26" t="str">
        <f t="shared" si="32"/>
        <v>Veteran</v>
      </c>
      <c r="J450" s="36" t="s">
        <v>1366</v>
      </c>
      <c r="K450" s="37">
        <v>73042700100</v>
      </c>
      <c r="L450" s="36" t="s">
        <v>1582</v>
      </c>
    </row>
    <row r="451" spans="1:12" hidden="1" x14ac:dyDescent="0.2">
      <c r="A451" s="233" t="s">
        <v>972</v>
      </c>
      <c r="B451" s="23" t="s">
        <v>2078</v>
      </c>
      <c r="C451" s="23" t="s">
        <v>386</v>
      </c>
      <c r="D451" s="23" t="s">
        <v>537</v>
      </c>
      <c r="E451" s="26" t="str">
        <f t="shared" si="29"/>
        <v>Men Senior</v>
      </c>
      <c r="F451" s="24">
        <v>35431</v>
      </c>
      <c r="G451" s="31">
        <f t="shared" si="30"/>
        <v>44561</v>
      </c>
      <c r="H451" s="27">
        <f t="shared" si="31"/>
        <v>25</v>
      </c>
      <c r="I451" s="26" t="str">
        <f t="shared" si="32"/>
        <v>Senior</v>
      </c>
      <c r="J451" s="23" t="s">
        <v>1366</v>
      </c>
      <c r="K451" s="25">
        <v>8907265019081</v>
      </c>
      <c r="L451" s="23" t="s">
        <v>1585</v>
      </c>
    </row>
    <row r="452" spans="1:12" hidden="1" x14ac:dyDescent="0.2">
      <c r="A452" s="118" t="s">
        <v>973</v>
      </c>
      <c r="B452" s="23" t="s">
        <v>40</v>
      </c>
      <c r="C452" s="23" t="s">
        <v>338</v>
      </c>
      <c r="D452" s="23" t="s">
        <v>1026</v>
      </c>
      <c r="E452" s="26" t="str">
        <f t="shared" si="29"/>
        <v>Men Veteran</v>
      </c>
      <c r="F452" s="24">
        <v>28807</v>
      </c>
      <c r="G452" s="31">
        <f t="shared" si="30"/>
        <v>44561</v>
      </c>
      <c r="H452" s="27">
        <f t="shared" si="31"/>
        <v>43</v>
      </c>
      <c r="I452" s="26" t="str">
        <f t="shared" ref="I452:I457" si="33">IF(H452="","Senior",IF(H452&gt;59.999,"Grand Masters",IF(H452&gt;49.999,"Master",IF(H452&gt;39.999,"Veteran",IF(H452&gt;21.999,"Senior",IF(H452&gt;16.999,"U/21","U/16"))))))</f>
        <v>Veteran</v>
      </c>
      <c r="J452" s="23" t="s">
        <v>1366</v>
      </c>
      <c r="K452" s="25">
        <v>97010100357</v>
      </c>
      <c r="L452" s="23" t="s">
        <v>1582</v>
      </c>
    </row>
    <row r="453" spans="1:12" hidden="1" x14ac:dyDescent="0.2">
      <c r="A453" s="116" t="s">
        <v>983</v>
      </c>
      <c r="B453" s="23" t="s">
        <v>48</v>
      </c>
      <c r="C453" s="23" t="s">
        <v>2044</v>
      </c>
      <c r="D453" s="23" t="s">
        <v>984</v>
      </c>
      <c r="E453" s="26" t="str">
        <f t="shared" si="29"/>
        <v>Men Veteran</v>
      </c>
      <c r="F453" s="24">
        <v>28259</v>
      </c>
      <c r="G453" s="31">
        <f t="shared" si="30"/>
        <v>44561</v>
      </c>
      <c r="H453" s="27">
        <f t="shared" si="31"/>
        <v>44</v>
      </c>
      <c r="I453" s="26" t="str">
        <f t="shared" si="33"/>
        <v>Veteran</v>
      </c>
      <c r="J453" s="23" t="s">
        <v>1366</v>
      </c>
      <c r="K453" s="25">
        <v>78111310347</v>
      </c>
      <c r="L453" s="23" t="s">
        <v>1582</v>
      </c>
    </row>
    <row r="454" spans="1:12" s="36" customFormat="1" hidden="1" x14ac:dyDescent="0.2">
      <c r="A454" s="69" t="s">
        <v>975</v>
      </c>
      <c r="B454" s="36" t="s">
        <v>1452</v>
      </c>
      <c r="C454" s="36" t="s">
        <v>976</v>
      </c>
      <c r="D454" s="36" t="s">
        <v>1342</v>
      </c>
      <c r="E454" s="38" t="str">
        <f t="shared" si="29"/>
        <v>Ladies Senior</v>
      </c>
      <c r="F454" s="35">
        <v>31723</v>
      </c>
      <c r="G454" s="31">
        <f t="shared" si="30"/>
        <v>44561</v>
      </c>
      <c r="H454" s="27">
        <f t="shared" si="31"/>
        <v>35</v>
      </c>
      <c r="I454" s="26" t="str">
        <f t="shared" si="33"/>
        <v>Senior</v>
      </c>
      <c r="J454" s="36" t="s">
        <v>67</v>
      </c>
      <c r="K454" s="37">
        <v>86110700053</v>
      </c>
      <c r="L454" s="36" t="s">
        <v>1582</v>
      </c>
    </row>
    <row r="455" spans="1:12" s="36" customFormat="1" hidden="1" x14ac:dyDescent="0.2">
      <c r="A455" s="69" t="s">
        <v>977</v>
      </c>
      <c r="B455" s="36" t="s">
        <v>1343</v>
      </c>
      <c r="C455" s="36" t="s">
        <v>123</v>
      </c>
      <c r="D455" s="36" t="s">
        <v>978</v>
      </c>
      <c r="E455" s="38" t="str">
        <f t="shared" si="29"/>
        <v>Men Master</v>
      </c>
      <c r="F455" s="35">
        <v>26264</v>
      </c>
      <c r="G455" s="31">
        <f t="shared" si="30"/>
        <v>44561</v>
      </c>
      <c r="H455" s="27">
        <f t="shared" si="31"/>
        <v>50</v>
      </c>
      <c r="I455" s="26" t="str">
        <f t="shared" si="33"/>
        <v>Master</v>
      </c>
      <c r="J455" s="36" t="s">
        <v>1366</v>
      </c>
      <c r="K455" s="37">
        <v>71112700080</v>
      </c>
      <c r="L455" s="36" t="s">
        <v>1582</v>
      </c>
    </row>
    <row r="456" spans="1:12" s="36" customFormat="1" hidden="1" x14ac:dyDescent="0.2">
      <c r="A456" s="69" t="s">
        <v>979</v>
      </c>
      <c r="B456" s="36" t="s">
        <v>1343</v>
      </c>
      <c r="C456" s="36" t="s">
        <v>980</v>
      </c>
      <c r="D456" s="36" t="s">
        <v>981</v>
      </c>
      <c r="E456" s="38" t="str">
        <f t="shared" si="29"/>
        <v>Men Grand Masters</v>
      </c>
      <c r="F456" s="35"/>
      <c r="G456" s="31">
        <f t="shared" si="30"/>
        <v>44561</v>
      </c>
      <c r="H456" s="27">
        <f t="shared" si="31"/>
        <v>122</v>
      </c>
      <c r="I456" s="26" t="str">
        <f t="shared" si="33"/>
        <v>Grand Masters</v>
      </c>
      <c r="J456" s="36" t="s">
        <v>1366</v>
      </c>
      <c r="K456" s="37"/>
    </row>
    <row r="457" spans="1:12" s="36" customFormat="1" hidden="1" x14ac:dyDescent="0.2">
      <c r="A457" s="69" t="s">
        <v>982</v>
      </c>
      <c r="B457" s="36" t="s">
        <v>1343</v>
      </c>
      <c r="C457" s="36" t="s">
        <v>501</v>
      </c>
      <c r="D457" s="36" t="s">
        <v>981</v>
      </c>
      <c r="E457" s="38" t="str">
        <f t="shared" si="29"/>
        <v>Ladies Grand Masters</v>
      </c>
      <c r="F457" s="35"/>
      <c r="G457" s="31">
        <f t="shared" si="30"/>
        <v>44561</v>
      </c>
      <c r="H457" s="27">
        <f t="shared" si="31"/>
        <v>122</v>
      </c>
      <c r="I457" s="26" t="str">
        <f t="shared" si="33"/>
        <v>Grand Masters</v>
      </c>
      <c r="J457" s="36" t="s">
        <v>67</v>
      </c>
      <c r="K457" s="37"/>
    </row>
    <row r="458" spans="1:12" hidden="1" x14ac:dyDescent="0.2">
      <c r="A458" s="116" t="s">
        <v>994</v>
      </c>
      <c r="B458" s="23" t="s">
        <v>39</v>
      </c>
      <c r="C458" s="23" t="s">
        <v>237</v>
      </c>
      <c r="D458" s="23" t="s">
        <v>2023</v>
      </c>
      <c r="E458" s="26" t="str">
        <f t="shared" si="29"/>
        <v>Men Grand Masters</v>
      </c>
      <c r="F458" s="24">
        <v>20142</v>
      </c>
      <c r="G458" s="31">
        <f t="shared" si="30"/>
        <v>44561</v>
      </c>
      <c r="H458" s="27">
        <f t="shared" si="31"/>
        <v>66</v>
      </c>
      <c r="I458" s="26" t="str">
        <f>IF(H458="","Men Senior",IF(H458&gt;59.999,"Grand Masters",IF(H458&gt;49.999,"Master",IF(H458&gt;39.999,"Veteran",IF(H458&gt;21.999,"Senior",IF(H458&gt;16.999,"U/21","U/16"))))))</f>
        <v>Grand Masters</v>
      </c>
      <c r="J458" s="23" t="s">
        <v>1366</v>
      </c>
      <c r="K458" s="25">
        <v>77051400126</v>
      </c>
      <c r="L458" s="23" t="s">
        <v>1582</v>
      </c>
    </row>
    <row r="459" spans="1:12" s="36" customFormat="1" hidden="1" x14ac:dyDescent="0.2">
      <c r="A459" s="69" t="s">
        <v>985</v>
      </c>
      <c r="B459" s="36" t="s">
        <v>1343</v>
      </c>
      <c r="C459" s="36" t="s">
        <v>986</v>
      </c>
      <c r="D459" s="36" t="s">
        <v>987</v>
      </c>
      <c r="E459" s="38" t="str">
        <f t="shared" si="29"/>
        <v>Men Veteran</v>
      </c>
      <c r="F459" s="35">
        <v>29933</v>
      </c>
      <c r="G459" s="31">
        <f t="shared" si="30"/>
        <v>44561</v>
      </c>
      <c r="H459" s="27">
        <f t="shared" si="31"/>
        <v>40</v>
      </c>
      <c r="I459" s="26" t="str">
        <f>IF(H459="","Men Senior",IF(H459&gt;59.999,"Grand Masters",IF(H459&gt;49.999,"Master",IF(H459&gt;39.999,"Veteran",IF(H459&gt;21.999,"Senior",IF(H459&gt;16.999,"U/21","U/16"))))))</f>
        <v>Veteran</v>
      </c>
      <c r="J459" s="36" t="s">
        <v>1366</v>
      </c>
      <c r="K459" s="37"/>
    </row>
    <row r="460" spans="1:12" s="36" customFormat="1" hidden="1" x14ac:dyDescent="0.2">
      <c r="A460" s="69" t="s">
        <v>988</v>
      </c>
      <c r="B460" s="36" t="s">
        <v>1343</v>
      </c>
      <c r="C460" s="36" t="s">
        <v>989</v>
      </c>
      <c r="D460" s="36" t="s">
        <v>342</v>
      </c>
      <c r="E460" s="38" t="str">
        <f t="shared" si="29"/>
        <v>Men Grand Masters</v>
      </c>
      <c r="F460" s="35"/>
      <c r="G460" s="31">
        <f t="shared" si="30"/>
        <v>44561</v>
      </c>
      <c r="H460" s="27">
        <f t="shared" si="31"/>
        <v>122</v>
      </c>
      <c r="I460" s="26" t="str">
        <f t="shared" ref="I460:I491" si="34">IF(H460="","Senior",IF(H460&gt;59.999,"Grand Masters",IF(H460&gt;49.999,"Master",IF(H460&gt;39.999,"Veteran",IF(H460&gt;21.999,"Senior",IF(H460&gt;16.999,"U/21","U/16"))))))</f>
        <v>Grand Masters</v>
      </c>
      <c r="J460" s="36" t="s">
        <v>1366</v>
      </c>
      <c r="K460" s="37"/>
    </row>
    <row r="461" spans="1:12" s="36" customFormat="1" hidden="1" x14ac:dyDescent="0.2">
      <c r="A461" s="69" t="s">
        <v>990</v>
      </c>
      <c r="B461" s="36" t="s">
        <v>1343</v>
      </c>
      <c r="C461" s="36" t="s">
        <v>1006</v>
      </c>
      <c r="D461" s="36" t="s">
        <v>342</v>
      </c>
      <c r="E461" s="38" t="str">
        <f t="shared" si="29"/>
        <v>Men Grand Masters</v>
      </c>
      <c r="F461" s="35"/>
      <c r="G461" s="31">
        <f t="shared" si="30"/>
        <v>44561</v>
      </c>
      <c r="H461" s="27">
        <f t="shared" si="31"/>
        <v>122</v>
      </c>
      <c r="I461" s="26" t="str">
        <f t="shared" si="34"/>
        <v>Grand Masters</v>
      </c>
      <c r="J461" s="36" t="s">
        <v>1366</v>
      </c>
      <c r="K461" s="37"/>
    </row>
    <row r="462" spans="1:12" s="36" customFormat="1" hidden="1" x14ac:dyDescent="0.2">
      <c r="A462" s="69" t="s">
        <v>991</v>
      </c>
      <c r="B462" s="36" t="s">
        <v>1343</v>
      </c>
      <c r="C462" s="36" t="s">
        <v>426</v>
      </c>
      <c r="D462" s="36" t="s">
        <v>243</v>
      </c>
      <c r="E462" s="38" t="str">
        <f t="shared" si="29"/>
        <v>Men Grand Masters</v>
      </c>
      <c r="F462" s="35"/>
      <c r="G462" s="31">
        <f t="shared" si="30"/>
        <v>44561</v>
      </c>
      <c r="H462" s="27">
        <f t="shared" si="31"/>
        <v>122</v>
      </c>
      <c r="I462" s="26" t="str">
        <f t="shared" si="34"/>
        <v>Grand Masters</v>
      </c>
      <c r="J462" s="36" t="s">
        <v>1366</v>
      </c>
      <c r="K462" s="37"/>
    </row>
    <row r="463" spans="1:12" s="36" customFormat="1" hidden="1" x14ac:dyDescent="0.2">
      <c r="A463" s="69" t="s">
        <v>992</v>
      </c>
      <c r="B463" s="36" t="s">
        <v>1343</v>
      </c>
      <c r="C463" s="36" t="s">
        <v>993</v>
      </c>
      <c r="D463" s="36" t="s">
        <v>243</v>
      </c>
      <c r="E463" s="38" t="str">
        <f t="shared" si="29"/>
        <v>Men Grand Masters</v>
      </c>
      <c r="F463" s="35"/>
      <c r="G463" s="31">
        <f t="shared" si="30"/>
        <v>44561</v>
      </c>
      <c r="H463" s="27">
        <f t="shared" si="31"/>
        <v>122</v>
      </c>
      <c r="I463" s="26" t="str">
        <f t="shared" si="34"/>
        <v>Grand Masters</v>
      </c>
      <c r="J463" s="36" t="s">
        <v>1366</v>
      </c>
      <c r="K463" s="37"/>
    </row>
    <row r="464" spans="1:12" hidden="1" x14ac:dyDescent="0.2">
      <c r="A464" s="116" t="s">
        <v>995</v>
      </c>
      <c r="B464" s="23" t="s">
        <v>42</v>
      </c>
      <c r="C464" s="23" t="s">
        <v>100</v>
      </c>
      <c r="D464" s="23" t="s">
        <v>263</v>
      </c>
      <c r="E464" s="26" t="str">
        <f t="shared" si="29"/>
        <v>Men Master</v>
      </c>
      <c r="F464" s="22">
        <v>25253</v>
      </c>
      <c r="G464" s="31">
        <f t="shared" si="30"/>
        <v>44561</v>
      </c>
      <c r="H464" s="27">
        <f t="shared" si="31"/>
        <v>52</v>
      </c>
      <c r="I464" s="26" t="str">
        <f t="shared" si="34"/>
        <v>Master</v>
      </c>
      <c r="J464" s="23" t="s">
        <v>1366</v>
      </c>
      <c r="K464" s="25">
        <v>6808245256086</v>
      </c>
      <c r="L464" s="23" t="s">
        <v>1585</v>
      </c>
    </row>
    <row r="465" spans="1:12" hidden="1" x14ac:dyDescent="0.2">
      <c r="A465" s="116" t="s">
        <v>996</v>
      </c>
      <c r="B465" s="23" t="s">
        <v>42</v>
      </c>
      <c r="C465" s="23" t="s">
        <v>481</v>
      </c>
      <c r="D465" s="23" t="s">
        <v>190</v>
      </c>
      <c r="E465" s="26" t="str">
        <f t="shared" si="29"/>
        <v>Men Master</v>
      </c>
      <c r="F465" s="22">
        <v>24440</v>
      </c>
      <c r="G465" s="31">
        <f t="shared" si="30"/>
        <v>44561</v>
      </c>
      <c r="H465" s="27">
        <f t="shared" si="31"/>
        <v>55</v>
      </c>
      <c r="I465" s="26" t="str">
        <f t="shared" si="34"/>
        <v>Master</v>
      </c>
      <c r="J465" s="23" t="s">
        <v>1366</v>
      </c>
      <c r="K465" s="25">
        <v>6902190100012</v>
      </c>
      <c r="L465" s="23" t="s">
        <v>1582</v>
      </c>
    </row>
    <row r="466" spans="1:12" hidden="1" x14ac:dyDescent="0.2">
      <c r="A466" s="116" t="s">
        <v>998</v>
      </c>
      <c r="B466" s="23" t="s">
        <v>41</v>
      </c>
      <c r="C466" s="23" t="s">
        <v>2050</v>
      </c>
      <c r="D466" s="23" t="s">
        <v>1005</v>
      </c>
      <c r="E466" s="26" t="str">
        <f t="shared" si="29"/>
        <v>Men Veteran</v>
      </c>
      <c r="F466" s="24">
        <v>28810</v>
      </c>
      <c r="G466" s="31">
        <f t="shared" si="30"/>
        <v>44561</v>
      </c>
      <c r="H466" s="27">
        <f t="shared" si="31"/>
        <v>43</v>
      </c>
      <c r="I466" s="26" t="str">
        <f t="shared" si="34"/>
        <v>Veteran</v>
      </c>
      <c r="J466" s="23" t="s">
        <v>1366</v>
      </c>
      <c r="K466" s="25">
        <v>66112900318</v>
      </c>
      <c r="L466" s="23" t="s">
        <v>1582</v>
      </c>
    </row>
    <row r="467" spans="1:12" s="36" customFormat="1" hidden="1" x14ac:dyDescent="0.2">
      <c r="A467" s="69" t="s">
        <v>997</v>
      </c>
      <c r="B467" s="36" t="s">
        <v>1357</v>
      </c>
      <c r="C467" s="36" t="s">
        <v>1001</v>
      </c>
      <c r="D467" s="36" t="s">
        <v>378</v>
      </c>
      <c r="E467" s="38" t="str">
        <f t="shared" si="29"/>
        <v>Men Senior</v>
      </c>
      <c r="F467" s="39">
        <v>32967</v>
      </c>
      <c r="G467" s="31">
        <f t="shared" si="30"/>
        <v>44561</v>
      </c>
      <c r="H467" s="27">
        <f t="shared" si="31"/>
        <v>31</v>
      </c>
      <c r="I467" s="26" t="str">
        <f t="shared" si="34"/>
        <v>Senior</v>
      </c>
      <c r="J467" s="36" t="s">
        <v>1366</v>
      </c>
      <c r="K467" s="37"/>
    </row>
    <row r="468" spans="1:12" hidden="1" x14ac:dyDescent="0.2">
      <c r="A468" s="116" t="s">
        <v>999</v>
      </c>
      <c r="B468" s="23" t="s">
        <v>42</v>
      </c>
      <c r="C468" s="23" t="s">
        <v>1008</v>
      </c>
      <c r="D468" s="23" t="s">
        <v>1009</v>
      </c>
      <c r="E468" s="26" t="str">
        <f t="shared" si="29"/>
        <v>Men Master</v>
      </c>
      <c r="F468" s="22">
        <v>24804</v>
      </c>
      <c r="G468" s="31">
        <f t="shared" si="30"/>
        <v>44561</v>
      </c>
      <c r="H468" s="27">
        <f t="shared" si="31"/>
        <v>54</v>
      </c>
      <c r="I468" s="26" t="str">
        <f t="shared" si="34"/>
        <v>Master</v>
      </c>
      <c r="J468" s="23" t="s">
        <v>1366</v>
      </c>
      <c r="K468" s="25">
        <v>6711280100047</v>
      </c>
      <c r="L468" s="23" t="s">
        <v>1582</v>
      </c>
    </row>
    <row r="469" spans="1:12" s="36" customFormat="1" hidden="1" x14ac:dyDescent="0.2">
      <c r="A469" s="69" t="s">
        <v>1262</v>
      </c>
      <c r="B469" s="36" t="s">
        <v>1803</v>
      </c>
      <c r="C469" s="36" t="s">
        <v>1222</v>
      </c>
      <c r="D469" s="36" t="s">
        <v>1276</v>
      </c>
      <c r="E469" s="38" t="str">
        <f t="shared" si="29"/>
        <v>Men Senior</v>
      </c>
      <c r="F469" s="35">
        <v>31944</v>
      </c>
      <c r="G469" s="31">
        <f t="shared" si="30"/>
        <v>44561</v>
      </c>
      <c r="H469" s="27">
        <f t="shared" si="31"/>
        <v>34</v>
      </c>
      <c r="I469" s="26" t="str">
        <f t="shared" si="34"/>
        <v>Senior</v>
      </c>
      <c r="J469" s="36" t="s">
        <v>1366</v>
      </c>
      <c r="K469" s="37">
        <v>67112800048</v>
      </c>
      <c r="L469" s="36" t="s">
        <v>1582</v>
      </c>
    </row>
    <row r="470" spans="1:12" hidden="1" x14ac:dyDescent="0.2">
      <c r="A470" s="116" t="s">
        <v>1000</v>
      </c>
      <c r="B470" s="23" t="s">
        <v>38</v>
      </c>
      <c r="C470" s="23" t="s">
        <v>484</v>
      </c>
      <c r="D470" s="23" t="s">
        <v>370</v>
      </c>
      <c r="E470" s="26" t="str">
        <f t="shared" si="29"/>
        <v>Men Senior</v>
      </c>
      <c r="F470" s="24">
        <v>32630</v>
      </c>
      <c r="G470" s="31">
        <f t="shared" si="30"/>
        <v>44561</v>
      </c>
      <c r="H470" s="27">
        <f t="shared" si="31"/>
        <v>32</v>
      </c>
      <c r="I470" s="26" t="str">
        <f t="shared" si="34"/>
        <v>Senior</v>
      </c>
      <c r="J470" s="23" t="s">
        <v>1366</v>
      </c>
      <c r="K470" s="25">
        <v>89050200036</v>
      </c>
      <c r="L470" s="23" t="s">
        <v>1582</v>
      </c>
    </row>
    <row r="471" spans="1:12" s="36" customFormat="1" hidden="1" x14ac:dyDescent="0.2">
      <c r="A471" s="69" t="s">
        <v>1010</v>
      </c>
      <c r="B471" s="36" t="s">
        <v>1449</v>
      </c>
      <c r="C471" s="36" t="s">
        <v>268</v>
      </c>
      <c r="D471" s="36" t="s">
        <v>221</v>
      </c>
      <c r="E471" s="38" t="str">
        <f t="shared" si="29"/>
        <v>Men Senior</v>
      </c>
      <c r="F471" s="35">
        <v>32006</v>
      </c>
      <c r="G471" s="31">
        <f t="shared" si="30"/>
        <v>44561</v>
      </c>
      <c r="H471" s="27">
        <f t="shared" si="31"/>
        <v>34</v>
      </c>
      <c r="I471" s="26" t="str">
        <f t="shared" si="34"/>
        <v>Senior</v>
      </c>
      <c r="J471" s="36" t="s">
        <v>1366</v>
      </c>
      <c r="K471" s="37">
        <v>87081700117</v>
      </c>
      <c r="L471" s="36" t="s">
        <v>1582</v>
      </c>
    </row>
    <row r="472" spans="1:12" s="36" customFormat="1" hidden="1" x14ac:dyDescent="0.2">
      <c r="A472" s="36" t="s">
        <v>1011</v>
      </c>
      <c r="B472" s="36" t="s">
        <v>1502</v>
      </c>
      <c r="C472" s="36" t="s">
        <v>1020</v>
      </c>
      <c r="D472" s="36" t="s">
        <v>137</v>
      </c>
      <c r="E472" s="38" t="str">
        <f t="shared" si="29"/>
        <v>Men Veteran</v>
      </c>
      <c r="F472" s="35">
        <v>29587</v>
      </c>
      <c r="G472" s="31">
        <f t="shared" si="30"/>
        <v>44561</v>
      </c>
      <c r="H472" s="27">
        <f t="shared" si="31"/>
        <v>41</v>
      </c>
      <c r="I472" s="26" t="str">
        <f t="shared" si="34"/>
        <v>Veteran</v>
      </c>
      <c r="J472" s="36" t="s">
        <v>1366</v>
      </c>
      <c r="K472" s="37"/>
    </row>
    <row r="473" spans="1:12" s="36" customFormat="1" hidden="1" x14ac:dyDescent="0.2">
      <c r="A473" s="69" t="s">
        <v>1012</v>
      </c>
      <c r="B473" s="36" t="s">
        <v>1502</v>
      </c>
      <c r="C473" s="36" t="s">
        <v>92</v>
      </c>
      <c r="D473" s="36" t="s">
        <v>382</v>
      </c>
      <c r="E473" s="38" t="str">
        <f t="shared" si="29"/>
        <v>Men Senior</v>
      </c>
      <c r="F473" s="35">
        <v>31894</v>
      </c>
      <c r="G473" s="31">
        <f t="shared" si="30"/>
        <v>44561</v>
      </c>
      <c r="H473" s="27">
        <f t="shared" si="31"/>
        <v>34</v>
      </c>
      <c r="I473" s="26" t="str">
        <f t="shared" si="34"/>
        <v>Senior</v>
      </c>
      <c r="J473" s="36" t="s">
        <v>1366</v>
      </c>
      <c r="K473" s="37">
        <v>8704275076080</v>
      </c>
      <c r="L473" s="36" t="s">
        <v>1585</v>
      </c>
    </row>
    <row r="474" spans="1:12" s="36" customFormat="1" hidden="1" x14ac:dyDescent="0.2">
      <c r="A474" s="36" t="s">
        <v>1013</v>
      </c>
      <c r="B474" s="36" t="s">
        <v>1502</v>
      </c>
      <c r="C474" s="36" t="s">
        <v>1021</v>
      </c>
      <c r="D474" s="36" t="s">
        <v>108</v>
      </c>
      <c r="E474" s="38" t="str">
        <f t="shared" si="29"/>
        <v>Men Senior</v>
      </c>
      <c r="F474" s="35">
        <v>30322</v>
      </c>
      <c r="G474" s="31">
        <f t="shared" si="30"/>
        <v>44561</v>
      </c>
      <c r="H474" s="27">
        <f t="shared" si="31"/>
        <v>38</v>
      </c>
      <c r="I474" s="26" t="str">
        <f t="shared" si="34"/>
        <v>Senior</v>
      </c>
      <c r="J474" s="36" t="s">
        <v>1366</v>
      </c>
      <c r="K474" s="37"/>
      <c r="L474" s="36" t="s">
        <v>1582</v>
      </c>
    </row>
    <row r="475" spans="1:12" s="36" customFormat="1" hidden="1" x14ac:dyDescent="0.2">
      <c r="A475" s="36" t="s">
        <v>1014</v>
      </c>
      <c r="B475" s="36" t="s">
        <v>1502</v>
      </c>
      <c r="C475" s="36" t="s">
        <v>1022</v>
      </c>
      <c r="D475" s="36" t="s">
        <v>274</v>
      </c>
      <c r="E475" s="38" t="str">
        <f t="shared" si="29"/>
        <v>Men Veteran</v>
      </c>
      <c r="F475" s="35">
        <v>28564</v>
      </c>
      <c r="G475" s="31">
        <f t="shared" si="30"/>
        <v>44561</v>
      </c>
      <c r="H475" s="27">
        <f t="shared" si="31"/>
        <v>43</v>
      </c>
      <c r="I475" s="26" t="str">
        <f t="shared" si="34"/>
        <v>Veteran</v>
      </c>
      <c r="J475" s="36" t="s">
        <v>1366</v>
      </c>
      <c r="K475" s="37"/>
    </row>
    <row r="476" spans="1:12" s="36" customFormat="1" hidden="1" x14ac:dyDescent="0.2">
      <c r="A476" s="36" t="s">
        <v>1015</v>
      </c>
      <c r="B476" s="36" t="s">
        <v>1501</v>
      </c>
      <c r="C476" s="36" t="s">
        <v>520</v>
      </c>
      <c r="D476" s="36" t="s">
        <v>385</v>
      </c>
      <c r="E476" s="38" t="str">
        <f t="shared" si="29"/>
        <v>Men Senior</v>
      </c>
      <c r="F476" s="35">
        <v>32613</v>
      </c>
      <c r="G476" s="31">
        <f t="shared" si="30"/>
        <v>44561</v>
      </c>
      <c r="H476" s="27">
        <f t="shared" si="31"/>
        <v>32</v>
      </c>
      <c r="I476" s="26" t="str">
        <f t="shared" si="34"/>
        <v>Senior</v>
      </c>
      <c r="J476" s="36" t="s">
        <v>1366</v>
      </c>
      <c r="K476" s="37"/>
    </row>
    <row r="477" spans="1:12" hidden="1" x14ac:dyDescent="0.2">
      <c r="A477" s="118" t="s">
        <v>1016</v>
      </c>
      <c r="B477" s="23" t="s">
        <v>2078</v>
      </c>
      <c r="C477" s="23" t="s">
        <v>1025</v>
      </c>
      <c r="D477" s="23" t="s">
        <v>370</v>
      </c>
      <c r="E477" s="26" t="str">
        <f t="shared" si="29"/>
        <v>Men Master</v>
      </c>
      <c r="F477" s="24">
        <v>24222</v>
      </c>
      <c r="G477" s="31">
        <f t="shared" si="30"/>
        <v>44561</v>
      </c>
      <c r="H477" s="27">
        <f t="shared" si="31"/>
        <v>55</v>
      </c>
      <c r="I477" s="26" t="str">
        <f t="shared" si="34"/>
        <v>Master</v>
      </c>
      <c r="J477" s="23" t="s">
        <v>1366</v>
      </c>
      <c r="K477" s="25">
        <v>66042500619</v>
      </c>
      <c r="L477" s="23" t="s">
        <v>1582</v>
      </c>
    </row>
    <row r="478" spans="1:12" s="36" customFormat="1" hidden="1" x14ac:dyDescent="0.2">
      <c r="A478" s="36" t="s">
        <v>1017</v>
      </c>
      <c r="B478" s="36" t="s">
        <v>1501</v>
      </c>
      <c r="C478" s="36" t="s">
        <v>202</v>
      </c>
      <c r="D478" s="36" t="s">
        <v>370</v>
      </c>
      <c r="E478" s="38" t="str">
        <f t="shared" si="29"/>
        <v>Men Senior</v>
      </c>
      <c r="F478" s="35">
        <v>36168</v>
      </c>
      <c r="G478" s="31">
        <f t="shared" si="30"/>
        <v>44561</v>
      </c>
      <c r="H478" s="27">
        <f t="shared" si="31"/>
        <v>22</v>
      </c>
      <c r="I478" s="26" t="str">
        <f t="shared" si="34"/>
        <v>Senior</v>
      </c>
      <c r="J478" s="36" t="s">
        <v>1366</v>
      </c>
      <c r="K478" s="37"/>
    </row>
    <row r="479" spans="1:12" s="36" customFormat="1" hidden="1" x14ac:dyDescent="0.2">
      <c r="A479" s="36" t="s">
        <v>1018</v>
      </c>
      <c r="B479" s="36" t="s">
        <v>1501</v>
      </c>
      <c r="C479" s="36" t="s">
        <v>107</v>
      </c>
      <c r="D479" s="36" t="s">
        <v>1026</v>
      </c>
      <c r="E479" s="38" t="str">
        <f t="shared" si="29"/>
        <v>Men Senior</v>
      </c>
      <c r="F479" s="35">
        <v>32071</v>
      </c>
      <c r="G479" s="31">
        <f t="shared" si="30"/>
        <v>44561</v>
      </c>
      <c r="H479" s="27">
        <f t="shared" si="31"/>
        <v>34</v>
      </c>
      <c r="I479" s="26" t="str">
        <f t="shared" si="34"/>
        <v>Senior</v>
      </c>
      <c r="J479" s="36" t="s">
        <v>1366</v>
      </c>
      <c r="K479" s="37"/>
    </row>
    <row r="480" spans="1:12" hidden="1" x14ac:dyDescent="0.2">
      <c r="A480" s="118" t="s">
        <v>1019</v>
      </c>
      <c r="B480" s="23" t="s">
        <v>2078</v>
      </c>
      <c r="C480" s="23" t="s">
        <v>1027</v>
      </c>
      <c r="D480" s="23" t="s">
        <v>1028</v>
      </c>
      <c r="E480" s="26" t="str">
        <f t="shared" si="29"/>
        <v>Men Veteran</v>
      </c>
      <c r="F480" s="24">
        <v>28263</v>
      </c>
      <c r="G480" s="31">
        <f t="shared" si="30"/>
        <v>44561</v>
      </c>
      <c r="H480" s="27">
        <f t="shared" si="31"/>
        <v>44</v>
      </c>
      <c r="I480" s="26" t="str">
        <f t="shared" si="34"/>
        <v>Veteran</v>
      </c>
      <c r="J480" s="23" t="s">
        <v>1366</v>
      </c>
      <c r="K480" s="25">
        <v>77051810278</v>
      </c>
      <c r="L480" s="23" t="s">
        <v>1582</v>
      </c>
    </row>
    <row r="481" spans="1:12" hidden="1" x14ac:dyDescent="0.2">
      <c r="A481" s="118" t="s">
        <v>1023</v>
      </c>
      <c r="B481" s="23" t="s">
        <v>2078</v>
      </c>
      <c r="C481" s="23" t="s">
        <v>1029</v>
      </c>
      <c r="D481" s="23" t="s">
        <v>183</v>
      </c>
      <c r="E481" s="26" t="str">
        <f t="shared" si="29"/>
        <v>Men Veteran</v>
      </c>
      <c r="F481" s="24">
        <v>28198</v>
      </c>
      <c r="G481" s="31">
        <f t="shared" si="30"/>
        <v>44561</v>
      </c>
      <c r="H481" s="27">
        <f t="shared" si="31"/>
        <v>44</v>
      </c>
      <c r="I481" s="26" t="str">
        <f t="shared" si="34"/>
        <v>Veteran</v>
      </c>
      <c r="J481" s="23" t="s">
        <v>1366</v>
      </c>
      <c r="K481" s="25">
        <v>77031400058</v>
      </c>
      <c r="L481" s="23" t="s">
        <v>1582</v>
      </c>
    </row>
    <row r="482" spans="1:12" s="36" customFormat="1" hidden="1" x14ac:dyDescent="0.2">
      <c r="A482" s="69" t="s">
        <v>1024</v>
      </c>
      <c r="B482" s="36" t="s">
        <v>1459</v>
      </c>
      <c r="C482" s="36" t="s">
        <v>1033</v>
      </c>
      <c r="D482" s="36" t="s">
        <v>102</v>
      </c>
      <c r="E482" s="38" t="str">
        <f t="shared" si="29"/>
        <v>Men Grand Masters</v>
      </c>
      <c r="F482" s="35">
        <v>20577</v>
      </c>
      <c r="G482" s="31">
        <f t="shared" si="30"/>
        <v>44561</v>
      </c>
      <c r="H482" s="27">
        <f t="shared" si="31"/>
        <v>65</v>
      </c>
      <c r="I482" s="26" t="str">
        <f t="shared" si="34"/>
        <v>Grand Masters</v>
      </c>
      <c r="J482" s="36" t="s">
        <v>1366</v>
      </c>
      <c r="K482" s="37">
        <v>56050200165</v>
      </c>
    </row>
    <row r="483" spans="1:12" s="36" customFormat="1" hidden="1" x14ac:dyDescent="0.2">
      <c r="A483" s="69" t="s">
        <v>1030</v>
      </c>
      <c r="B483" s="36" t="s">
        <v>1459</v>
      </c>
      <c r="C483" s="36" t="s">
        <v>100</v>
      </c>
      <c r="D483" s="36" t="s">
        <v>1040</v>
      </c>
      <c r="E483" s="38" t="str">
        <f t="shared" si="29"/>
        <v>Men Veteran</v>
      </c>
      <c r="F483" s="35">
        <v>27681</v>
      </c>
      <c r="G483" s="31">
        <f t="shared" si="30"/>
        <v>44561</v>
      </c>
      <c r="H483" s="27">
        <f t="shared" si="31"/>
        <v>46</v>
      </c>
      <c r="I483" s="26" t="str">
        <f t="shared" si="34"/>
        <v>Veteran</v>
      </c>
      <c r="J483" s="36" t="s">
        <v>1366</v>
      </c>
      <c r="K483" s="37"/>
    </row>
    <row r="484" spans="1:12" s="36" customFormat="1" hidden="1" x14ac:dyDescent="0.2">
      <c r="A484" s="69" t="s">
        <v>1031</v>
      </c>
      <c r="B484" s="36" t="s">
        <v>1459</v>
      </c>
      <c r="C484" s="36" t="s">
        <v>1041</v>
      </c>
      <c r="D484" s="36" t="s">
        <v>1042</v>
      </c>
      <c r="E484" s="38" t="str">
        <f t="shared" ref="E484:E547" si="35">CONCATENATE(J484," ",I484)</f>
        <v>Men Master</v>
      </c>
      <c r="F484" s="35">
        <v>24101</v>
      </c>
      <c r="G484" s="31">
        <f t="shared" ref="G484:G547" si="36">$G$5</f>
        <v>44561</v>
      </c>
      <c r="H484" s="27">
        <f t="shared" ref="H484:H547" si="37">INT(YEARFRAC(F484,G484))</f>
        <v>56</v>
      </c>
      <c r="I484" s="26" t="str">
        <f t="shared" si="34"/>
        <v>Master</v>
      </c>
      <c r="J484" s="36" t="s">
        <v>1366</v>
      </c>
      <c r="K484" s="37"/>
    </row>
    <row r="485" spans="1:12" s="36" customFormat="1" hidden="1" x14ac:dyDescent="0.2">
      <c r="A485" s="69" t="s">
        <v>1032</v>
      </c>
      <c r="B485" s="36" t="s">
        <v>1459</v>
      </c>
      <c r="C485" s="36" t="s">
        <v>72</v>
      </c>
      <c r="D485" s="36" t="s">
        <v>423</v>
      </c>
      <c r="E485" s="38" t="str">
        <f t="shared" si="35"/>
        <v>Men Veteran</v>
      </c>
      <c r="F485" s="35">
        <v>29024</v>
      </c>
      <c r="G485" s="31">
        <f t="shared" si="36"/>
        <v>44561</v>
      </c>
      <c r="H485" s="27">
        <f t="shared" si="37"/>
        <v>42</v>
      </c>
      <c r="I485" s="26" t="str">
        <f t="shared" si="34"/>
        <v>Veteran</v>
      </c>
      <c r="J485" s="36" t="s">
        <v>1366</v>
      </c>
      <c r="K485" s="37"/>
    </row>
    <row r="486" spans="1:12" s="36" customFormat="1" hidden="1" x14ac:dyDescent="0.2">
      <c r="A486" s="69" t="s">
        <v>1034</v>
      </c>
      <c r="B486" s="36" t="s">
        <v>1459</v>
      </c>
      <c r="C486" s="36" t="s">
        <v>262</v>
      </c>
      <c r="D486" s="36" t="s">
        <v>1043</v>
      </c>
      <c r="E486" s="38" t="str">
        <f t="shared" si="35"/>
        <v>Men Master</v>
      </c>
      <c r="F486" s="35">
        <v>24059</v>
      </c>
      <c r="G486" s="31">
        <f t="shared" si="36"/>
        <v>44561</v>
      </c>
      <c r="H486" s="27">
        <f t="shared" si="37"/>
        <v>56</v>
      </c>
      <c r="I486" s="26" t="str">
        <f t="shared" si="34"/>
        <v>Master</v>
      </c>
      <c r="J486" s="36" t="s">
        <v>1366</v>
      </c>
      <c r="K486" s="37"/>
    </row>
    <row r="487" spans="1:12" s="36" customFormat="1" hidden="1" x14ac:dyDescent="0.2">
      <c r="A487" s="69" t="s">
        <v>1035</v>
      </c>
      <c r="B487" s="36" t="s">
        <v>1459</v>
      </c>
      <c r="C487" s="36" t="s">
        <v>104</v>
      </c>
      <c r="D487" s="36" t="s">
        <v>163</v>
      </c>
      <c r="E487" s="38" t="str">
        <f t="shared" si="35"/>
        <v>Men Grand Masters</v>
      </c>
      <c r="F487" s="35">
        <v>22047</v>
      </c>
      <c r="G487" s="31">
        <f t="shared" si="36"/>
        <v>44561</v>
      </c>
      <c r="H487" s="27">
        <f t="shared" si="37"/>
        <v>61</v>
      </c>
      <c r="I487" s="26" t="str">
        <f t="shared" si="34"/>
        <v>Grand Masters</v>
      </c>
      <c r="J487" s="36" t="s">
        <v>1366</v>
      </c>
      <c r="K487" s="37">
        <v>60051100630</v>
      </c>
      <c r="L487" s="36" t="s">
        <v>1582</v>
      </c>
    </row>
    <row r="488" spans="1:12" s="36" customFormat="1" hidden="1" x14ac:dyDescent="0.2">
      <c r="A488" s="69" t="s">
        <v>1036</v>
      </c>
      <c r="B488" s="36" t="s">
        <v>1459</v>
      </c>
      <c r="C488" s="36" t="s">
        <v>89</v>
      </c>
      <c r="D488" s="36" t="s">
        <v>163</v>
      </c>
      <c r="E488" s="38" t="str">
        <f t="shared" si="35"/>
        <v>Men Senior</v>
      </c>
      <c r="F488" s="35">
        <v>34721</v>
      </c>
      <c r="G488" s="31">
        <f t="shared" si="36"/>
        <v>44561</v>
      </c>
      <c r="H488" s="27">
        <f t="shared" si="37"/>
        <v>26</v>
      </c>
      <c r="I488" s="26" t="str">
        <f t="shared" si="34"/>
        <v>Senior</v>
      </c>
      <c r="J488" s="36" t="s">
        <v>1366</v>
      </c>
      <c r="K488" s="37"/>
    </row>
    <row r="489" spans="1:12" s="36" customFormat="1" hidden="1" x14ac:dyDescent="0.2">
      <c r="A489" s="69" t="s">
        <v>1037</v>
      </c>
      <c r="B489" s="36" t="s">
        <v>1449</v>
      </c>
      <c r="C489" s="36" t="s">
        <v>1044</v>
      </c>
      <c r="D489" s="36" t="s">
        <v>143</v>
      </c>
      <c r="E489" s="38" t="str">
        <f t="shared" si="35"/>
        <v>Men Senior</v>
      </c>
      <c r="F489" s="35">
        <v>32353</v>
      </c>
      <c r="G489" s="31">
        <f t="shared" si="36"/>
        <v>44561</v>
      </c>
      <c r="H489" s="27">
        <f t="shared" si="37"/>
        <v>33</v>
      </c>
      <c r="I489" s="26" t="str">
        <f t="shared" si="34"/>
        <v>Senior</v>
      </c>
      <c r="J489" s="36" t="s">
        <v>1366</v>
      </c>
      <c r="K489" s="37">
        <v>88072900013</v>
      </c>
      <c r="L489" s="36" t="s">
        <v>1582</v>
      </c>
    </row>
    <row r="490" spans="1:12" hidden="1" x14ac:dyDescent="0.2">
      <c r="A490" s="260" t="s">
        <v>1038</v>
      </c>
      <c r="B490" s="23" t="s">
        <v>47</v>
      </c>
      <c r="C490" s="23" t="s">
        <v>107</v>
      </c>
      <c r="D490" s="23" t="s">
        <v>2106</v>
      </c>
      <c r="E490" s="26" t="str">
        <f t="shared" si="35"/>
        <v>Men Veteran</v>
      </c>
      <c r="F490" s="24">
        <v>29550</v>
      </c>
      <c r="G490" s="31">
        <f t="shared" si="36"/>
        <v>44561</v>
      </c>
      <c r="H490" s="27">
        <f t="shared" si="37"/>
        <v>41</v>
      </c>
      <c r="I490" s="26" t="str">
        <f t="shared" si="34"/>
        <v>Veteran</v>
      </c>
      <c r="J490" s="23" t="s">
        <v>1366</v>
      </c>
      <c r="K490" s="25">
        <v>80112510620</v>
      </c>
      <c r="L490" s="23" t="s">
        <v>1582</v>
      </c>
    </row>
    <row r="491" spans="1:12" s="36" customFormat="1" hidden="1" x14ac:dyDescent="0.2">
      <c r="A491" s="69" t="s">
        <v>1039</v>
      </c>
      <c r="B491" s="36" t="s">
        <v>1452</v>
      </c>
      <c r="C491" s="36" t="s">
        <v>257</v>
      </c>
      <c r="D491" s="36" t="s">
        <v>258</v>
      </c>
      <c r="E491" s="38" t="str">
        <f t="shared" si="35"/>
        <v>Men Veteran</v>
      </c>
      <c r="F491" s="35">
        <v>27793</v>
      </c>
      <c r="G491" s="31">
        <f t="shared" si="36"/>
        <v>44561</v>
      </c>
      <c r="H491" s="27">
        <f t="shared" si="37"/>
        <v>45</v>
      </c>
      <c r="I491" s="26" t="str">
        <f t="shared" si="34"/>
        <v>Veteran</v>
      </c>
      <c r="J491" s="36" t="s">
        <v>1366</v>
      </c>
      <c r="K491" s="37"/>
    </row>
    <row r="492" spans="1:12" s="36" customFormat="1" hidden="1" x14ac:dyDescent="0.2">
      <c r="A492" s="69" t="s">
        <v>1045</v>
      </c>
      <c r="B492" s="36" t="s">
        <v>1452</v>
      </c>
      <c r="C492" s="36" t="s">
        <v>1049</v>
      </c>
      <c r="D492" s="36" t="s">
        <v>258</v>
      </c>
      <c r="E492" s="38" t="str">
        <f t="shared" si="35"/>
        <v>Men U/21</v>
      </c>
      <c r="F492" s="35">
        <v>37624</v>
      </c>
      <c r="G492" s="31">
        <f t="shared" si="36"/>
        <v>44561</v>
      </c>
      <c r="H492" s="27">
        <f t="shared" si="37"/>
        <v>18</v>
      </c>
      <c r="I492" s="26" t="str">
        <f t="shared" ref="I492:I519" si="38">IF(H492="","Senior",IF(H492&gt;59.999,"Grand Masters",IF(H492&gt;49.999,"Master",IF(H492&gt;39.999,"Veteran",IF(H492&gt;21.999,"Senior",IF(H492&gt;16.999,"U/21","U/16"))))))</f>
        <v>U/21</v>
      </c>
      <c r="J492" s="36" t="s">
        <v>1366</v>
      </c>
      <c r="K492" s="37"/>
    </row>
    <row r="493" spans="1:12" s="36" customFormat="1" hidden="1" x14ac:dyDescent="0.2">
      <c r="A493" s="69" t="s">
        <v>1046</v>
      </c>
      <c r="B493" s="36" t="s">
        <v>1502</v>
      </c>
      <c r="C493" s="36" t="s">
        <v>1050</v>
      </c>
      <c r="D493" s="36" t="s">
        <v>1051</v>
      </c>
      <c r="E493" s="38" t="str">
        <f t="shared" si="35"/>
        <v>Men Veteran</v>
      </c>
      <c r="F493" s="35">
        <v>29222</v>
      </c>
      <c r="G493" s="31">
        <f t="shared" si="36"/>
        <v>44561</v>
      </c>
      <c r="H493" s="27">
        <f t="shared" si="37"/>
        <v>41</v>
      </c>
      <c r="I493" s="26" t="str">
        <f t="shared" si="38"/>
        <v>Veteran</v>
      </c>
      <c r="J493" s="36" t="s">
        <v>1366</v>
      </c>
      <c r="K493" s="37"/>
    </row>
    <row r="494" spans="1:12" s="36" customFormat="1" hidden="1" x14ac:dyDescent="0.2">
      <c r="A494" s="69" t="s">
        <v>1047</v>
      </c>
      <c r="B494" s="36" t="s">
        <v>1502</v>
      </c>
      <c r="C494" s="36" t="s">
        <v>1052</v>
      </c>
      <c r="D494" s="36" t="s">
        <v>1283</v>
      </c>
      <c r="E494" s="38" t="str">
        <f t="shared" si="35"/>
        <v>Ladies Master</v>
      </c>
      <c r="F494" s="35">
        <v>24476</v>
      </c>
      <c r="G494" s="31">
        <f t="shared" si="36"/>
        <v>44561</v>
      </c>
      <c r="H494" s="27">
        <f t="shared" si="37"/>
        <v>54</v>
      </c>
      <c r="I494" s="26" t="str">
        <f t="shared" si="38"/>
        <v>Master</v>
      </c>
      <c r="J494" s="36" t="s">
        <v>67</v>
      </c>
      <c r="K494" s="37"/>
    </row>
    <row r="495" spans="1:12" hidden="1" x14ac:dyDescent="0.2">
      <c r="A495" s="116" t="s">
        <v>1048</v>
      </c>
      <c r="B495" s="23" t="s">
        <v>48</v>
      </c>
      <c r="C495" s="23" t="s">
        <v>1056</v>
      </c>
      <c r="D495" s="23" t="s">
        <v>2025</v>
      </c>
      <c r="E495" s="26" t="str">
        <f t="shared" si="35"/>
        <v>Men Master</v>
      </c>
      <c r="F495" s="24">
        <v>23370</v>
      </c>
      <c r="G495" s="31">
        <f t="shared" si="36"/>
        <v>44561</v>
      </c>
      <c r="H495" s="27">
        <f t="shared" si="37"/>
        <v>58</v>
      </c>
      <c r="I495" s="26" t="str">
        <f t="shared" si="38"/>
        <v>Master</v>
      </c>
      <c r="J495" s="23" t="s">
        <v>1366</v>
      </c>
      <c r="K495" s="25">
        <v>63122510097</v>
      </c>
      <c r="L495" s="23" t="s">
        <v>1582</v>
      </c>
    </row>
    <row r="496" spans="1:12" s="36" customFormat="1" hidden="1" x14ac:dyDescent="0.2">
      <c r="A496" s="69" t="s">
        <v>1053</v>
      </c>
      <c r="B496" s="36" t="s">
        <v>1359</v>
      </c>
      <c r="C496" s="36" t="s">
        <v>1057</v>
      </c>
      <c r="D496" s="36" t="s">
        <v>1058</v>
      </c>
      <c r="E496" s="38" t="str">
        <f t="shared" si="35"/>
        <v>Men Senior</v>
      </c>
      <c r="F496" s="35">
        <v>29972</v>
      </c>
      <c r="G496" s="31">
        <f t="shared" si="36"/>
        <v>44561</v>
      </c>
      <c r="H496" s="27">
        <f t="shared" si="37"/>
        <v>39</v>
      </c>
      <c r="I496" s="26" t="str">
        <f t="shared" si="38"/>
        <v>Senior</v>
      </c>
      <c r="J496" s="36" t="s">
        <v>1366</v>
      </c>
      <c r="K496" s="37"/>
    </row>
    <row r="497" spans="1:12" s="36" customFormat="1" hidden="1" x14ac:dyDescent="0.2">
      <c r="A497" s="69" t="s">
        <v>1054</v>
      </c>
      <c r="B497" s="36" t="s">
        <v>1359</v>
      </c>
      <c r="C497" s="36" t="s">
        <v>1059</v>
      </c>
      <c r="D497" s="36" t="s">
        <v>356</v>
      </c>
      <c r="E497" s="38" t="str">
        <f t="shared" si="35"/>
        <v>Men U/21</v>
      </c>
      <c r="F497" s="35">
        <v>36670</v>
      </c>
      <c r="G497" s="31">
        <f t="shared" si="36"/>
        <v>44561</v>
      </c>
      <c r="H497" s="27">
        <f t="shared" si="37"/>
        <v>21</v>
      </c>
      <c r="I497" s="26" t="str">
        <f t="shared" si="38"/>
        <v>U/21</v>
      </c>
      <c r="J497" s="36" t="s">
        <v>1366</v>
      </c>
      <c r="K497" s="37"/>
      <c r="L497" s="36" t="s">
        <v>1582</v>
      </c>
    </row>
    <row r="498" spans="1:12" s="36" customFormat="1" hidden="1" x14ac:dyDescent="0.2">
      <c r="A498" s="69" t="s">
        <v>1055</v>
      </c>
      <c r="B498" s="36" t="s">
        <v>1359</v>
      </c>
      <c r="C498" s="36" t="s">
        <v>104</v>
      </c>
      <c r="D498" s="36" t="s">
        <v>151</v>
      </c>
      <c r="E498" s="38" t="str">
        <f t="shared" si="35"/>
        <v>Men U/21</v>
      </c>
      <c r="F498" s="35">
        <v>36762</v>
      </c>
      <c r="G498" s="31">
        <f t="shared" si="36"/>
        <v>44561</v>
      </c>
      <c r="H498" s="27">
        <f t="shared" si="37"/>
        <v>21</v>
      </c>
      <c r="I498" s="26" t="str">
        <f t="shared" si="38"/>
        <v>U/21</v>
      </c>
      <c r="J498" s="36" t="s">
        <v>1366</v>
      </c>
      <c r="K498" s="37"/>
    </row>
    <row r="499" spans="1:12" s="36" customFormat="1" hidden="1" x14ac:dyDescent="0.2">
      <c r="A499" s="69" t="s">
        <v>1060</v>
      </c>
      <c r="B499" s="36" t="s">
        <v>1603</v>
      </c>
      <c r="C499" s="36" t="s">
        <v>326</v>
      </c>
      <c r="D499" s="36" t="s">
        <v>150</v>
      </c>
      <c r="E499" s="38" t="str">
        <f t="shared" si="35"/>
        <v>Men Grand Masters</v>
      </c>
      <c r="F499" s="35"/>
      <c r="G499" s="31">
        <f t="shared" si="36"/>
        <v>44561</v>
      </c>
      <c r="H499" s="27">
        <f t="shared" si="37"/>
        <v>122</v>
      </c>
      <c r="I499" s="26" t="str">
        <f t="shared" si="38"/>
        <v>Grand Masters</v>
      </c>
      <c r="J499" s="36" t="s">
        <v>1366</v>
      </c>
      <c r="K499" s="37"/>
    </row>
    <row r="500" spans="1:12" hidden="1" x14ac:dyDescent="0.2">
      <c r="A500" s="116" t="s">
        <v>1061</v>
      </c>
      <c r="B500" s="23" t="s">
        <v>43</v>
      </c>
      <c r="C500" s="23" t="s">
        <v>1068</v>
      </c>
      <c r="D500" s="23" t="s">
        <v>297</v>
      </c>
      <c r="E500" s="26" t="str">
        <f t="shared" si="35"/>
        <v>Men U/21</v>
      </c>
      <c r="F500" s="24">
        <v>37924</v>
      </c>
      <c r="G500" s="31">
        <f t="shared" si="36"/>
        <v>44561</v>
      </c>
      <c r="H500" s="27">
        <f t="shared" si="37"/>
        <v>18</v>
      </c>
      <c r="I500" s="26" t="str">
        <f t="shared" si="38"/>
        <v>U/21</v>
      </c>
      <c r="J500" s="23" t="s">
        <v>1366</v>
      </c>
      <c r="K500" s="25">
        <v>30102003</v>
      </c>
      <c r="L500" s="23" t="s">
        <v>1582</v>
      </c>
    </row>
    <row r="501" spans="1:12" hidden="1" x14ac:dyDescent="0.2">
      <c r="A501" s="116" t="s">
        <v>1062</v>
      </c>
      <c r="B501" s="23" t="s">
        <v>44</v>
      </c>
      <c r="C501" s="23" t="s">
        <v>1049</v>
      </c>
      <c r="D501" s="23" t="s">
        <v>183</v>
      </c>
      <c r="E501" s="26" t="str">
        <f t="shared" si="35"/>
        <v>Men Veteran</v>
      </c>
      <c r="F501" s="22">
        <v>29129</v>
      </c>
      <c r="G501" s="31">
        <f t="shared" si="36"/>
        <v>44561</v>
      </c>
      <c r="H501" s="27">
        <f t="shared" si="37"/>
        <v>42</v>
      </c>
      <c r="I501" s="26" t="str">
        <f t="shared" si="38"/>
        <v>Veteran</v>
      </c>
      <c r="J501" s="23" t="s">
        <v>1366</v>
      </c>
      <c r="K501" s="25">
        <v>79100100307</v>
      </c>
      <c r="L501" s="23" t="s">
        <v>1582</v>
      </c>
    </row>
    <row r="502" spans="1:12" s="36" customFormat="1" hidden="1" x14ac:dyDescent="0.2">
      <c r="A502" s="69" t="s">
        <v>1063</v>
      </c>
      <c r="B502" s="36" t="s">
        <v>1121</v>
      </c>
      <c r="C502" s="36" t="s">
        <v>1077</v>
      </c>
      <c r="D502" s="36" t="s">
        <v>150</v>
      </c>
      <c r="E502" s="38" t="str">
        <f t="shared" si="35"/>
        <v>Men Master</v>
      </c>
      <c r="F502" s="35">
        <v>23791</v>
      </c>
      <c r="G502" s="31">
        <f t="shared" si="36"/>
        <v>44561</v>
      </c>
      <c r="H502" s="27">
        <f t="shared" si="37"/>
        <v>56</v>
      </c>
      <c r="I502" s="26" t="str">
        <f t="shared" si="38"/>
        <v>Master</v>
      </c>
      <c r="J502" s="36" t="s">
        <v>1366</v>
      </c>
      <c r="K502" s="37"/>
    </row>
    <row r="503" spans="1:12" s="36" customFormat="1" hidden="1" x14ac:dyDescent="0.2">
      <c r="A503" s="69" t="s">
        <v>1064</v>
      </c>
      <c r="B503" s="36" t="s">
        <v>1358</v>
      </c>
      <c r="C503" s="36" t="s">
        <v>198</v>
      </c>
      <c r="D503" s="36" t="s">
        <v>1078</v>
      </c>
      <c r="E503" s="38" t="str">
        <f t="shared" si="35"/>
        <v>Men Grand Masters</v>
      </c>
      <c r="F503" s="35"/>
      <c r="G503" s="31">
        <f t="shared" si="36"/>
        <v>44561</v>
      </c>
      <c r="H503" s="27">
        <f t="shared" si="37"/>
        <v>122</v>
      </c>
      <c r="I503" s="26" t="str">
        <f t="shared" si="38"/>
        <v>Grand Masters</v>
      </c>
      <c r="J503" s="36" t="s">
        <v>1366</v>
      </c>
      <c r="K503" s="37"/>
    </row>
    <row r="504" spans="1:12" s="36" customFormat="1" hidden="1" x14ac:dyDescent="0.2">
      <c r="A504" s="69" t="s">
        <v>1065</v>
      </c>
      <c r="B504" s="36" t="s">
        <v>1358</v>
      </c>
      <c r="C504" s="36" t="s">
        <v>1079</v>
      </c>
      <c r="D504" s="36" t="s">
        <v>356</v>
      </c>
      <c r="E504" s="38" t="str">
        <f t="shared" si="35"/>
        <v>Men Veteran</v>
      </c>
      <c r="F504" s="35">
        <v>29587</v>
      </c>
      <c r="G504" s="31">
        <f t="shared" si="36"/>
        <v>44561</v>
      </c>
      <c r="H504" s="27">
        <f t="shared" si="37"/>
        <v>41</v>
      </c>
      <c r="I504" s="26" t="str">
        <f t="shared" si="38"/>
        <v>Veteran</v>
      </c>
      <c r="J504" s="36" t="s">
        <v>1366</v>
      </c>
      <c r="K504" s="37">
        <v>81012110362</v>
      </c>
      <c r="L504" s="36" t="s">
        <v>1582</v>
      </c>
    </row>
    <row r="505" spans="1:12" s="36" customFormat="1" hidden="1" x14ac:dyDescent="0.2">
      <c r="A505" s="69" t="s">
        <v>1066</v>
      </c>
      <c r="B505" s="36" t="s">
        <v>1358</v>
      </c>
      <c r="C505" s="36" t="s">
        <v>1080</v>
      </c>
      <c r="D505" s="36" t="s">
        <v>274</v>
      </c>
      <c r="E505" s="38" t="str">
        <f t="shared" si="35"/>
        <v>Men Master</v>
      </c>
      <c r="F505" s="35">
        <v>22671</v>
      </c>
      <c r="G505" s="31">
        <f t="shared" si="36"/>
        <v>44561</v>
      </c>
      <c r="H505" s="27">
        <f t="shared" si="37"/>
        <v>59</v>
      </c>
      <c r="I505" s="26" t="str">
        <f t="shared" si="38"/>
        <v>Master</v>
      </c>
      <c r="J505" s="36" t="s">
        <v>1366</v>
      </c>
      <c r="K505" s="37">
        <v>92012510067</v>
      </c>
      <c r="L505" s="36" t="s">
        <v>1582</v>
      </c>
    </row>
    <row r="506" spans="1:12" hidden="1" x14ac:dyDescent="0.2">
      <c r="A506" s="116" t="s">
        <v>1067</v>
      </c>
      <c r="B506" s="23" t="s">
        <v>49</v>
      </c>
      <c r="C506" s="23" t="s">
        <v>1085</v>
      </c>
      <c r="D506" s="23" t="s">
        <v>274</v>
      </c>
      <c r="E506" s="26" t="str">
        <f t="shared" si="35"/>
        <v>Men U/16</v>
      </c>
      <c r="F506" s="24">
        <v>38682</v>
      </c>
      <c r="G506" s="31">
        <f t="shared" si="36"/>
        <v>44561</v>
      </c>
      <c r="H506" s="27">
        <f t="shared" si="37"/>
        <v>16</v>
      </c>
      <c r="I506" s="26" t="str">
        <f t="shared" si="38"/>
        <v>U/16</v>
      </c>
      <c r="J506" s="23" t="s">
        <v>1366</v>
      </c>
      <c r="K506" s="25">
        <v>20051126</v>
      </c>
      <c r="L506" s="23" t="s">
        <v>1582</v>
      </c>
    </row>
    <row r="507" spans="1:12" hidden="1" x14ac:dyDescent="0.2">
      <c r="A507" s="118" t="s">
        <v>1081</v>
      </c>
      <c r="B507" s="23" t="s">
        <v>50</v>
      </c>
      <c r="C507" s="23" t="s">
        <v>77</v>
      </c>
      <c r="D507" s="23" t="s">
        <v>173</v>
      </c>
      <c r="E507" s="26" t="str">
        <f t="shared" si="35"/>
        <v>Men Veteran</v>
      </c>
      <c r="F507" s="24">
        <v>26696</v>
      </c>
      <c r="G507" s="31">
        <f t="shared" si="36"/>
        <v>44561</v>
      </c>
      <c r="H507" s="27">
        <f t="shared" si="37"/>
        <v>48</v>
      </c>
      <c r="I507" s="26" t="str">
        <f t="shared" si="38"/>
        <v>Veteran</v>
      </c>
      <c r="J507" s="23" t="s">
        <v>1366</v>
      </c>
      <c r="K507" s="25">
        <v>7302010038</v>
      </c>
      <c r="L507" s="23" t="s">
        <v>1582</v>
      </c>
    </row>
    <row r="508" spans="1:12" s="36" customFormat="1" hidden="1" x14ac:dyDescent="0.2">
      <c r="A508" s="69" t="s">
        <v>1082</v>
      </c>
      <c r="B508" s="36" t="s">
        <v>1437</v>
      </c>
      <c r="C508" s="36" t="s">
        <v>245</v>
      </c>
      <c r="D508" s="36" t="s">
        <v>122</v>
      </c>
      <c r="E508" s="38" t="str">
        <f t="shared" si="35"/>
        <v>Men Senior</v>
      </c>
      <c r="F508" s="35">
        <v>31705</v>
      </c>
      <c r="G508" s="75">
        <f t="shared" si="36"/>
        <v>44561</v>
      </c>
      <c r="H508" s="27">
        <f t="shared" si="37"/>
        <v>35</v>
      </c>
      <c r="I508" s="38" t="str">
        <f t="shared" si="38"/>
        <v>Senior</v>
      </c>
      <c r="J508" s="36" t="s">
        <v>1366</v>
      </c>
      <c r="K508" s="37">
        <v>86102000544</v>
      </c>
      <c r="L508" s="36" t="s">
        <v>1582</v>
      </c>
    </row>
    <row r="509" spans="1:12" hidden="1" x14ac:dyDescent="0.2">
      <c r="A509" s="119" t="s">
        <v>1083</v>
      </c>
      <c r="B509" s="23" t="s">
        <v>38</v>
      </c>
      <c r="C509" s="23" t="s">
        <v>253</v>
      </c>
      <c r="D509" s="23" t="s">
        <v>1223</v>
      </c>
      <c r="E509" s="26" t="str">
        <f t="shared" si="35"/>
        <v>Men Senior</v>
      </c>
      <c r="F509" s="22">
        <v>32203</v>
      </c>
      <c r="G509" s="31">
        <f t="shared" si="36"/>
        <v>44561</v>
      </c>
      <c r="H509" s="27">
        <f t="shared" si="37"/>
        <v>33</v>
      </c>
      <c r="I509" s="26" t="str">
        <f t="shared" si="38"/>
        <v>Senior</v>
      </c>
      <c r="J509" s="23" t="s">
        <v>1366</v>
      </c>
      <c r="K509" s="25">
        <v>88030100604</v>
      </c>
      <c r="L509" s="23" t="s">
        <v>1582</v>
      </c>
    </row>
    <row r="510" spans="1:12" s="36" customFormat="1" hidden="1" x14ac:dyDescent="0.2">
      <c r="A510" s="69" t="s">
        <v>1084</v>
      </c>
      <c r="B510" s="36" t="s">
        <v>1344</v>
      </c>
      <c r="C510" s="36" t="s">
        <v>1087</v>
      </c>
      <c r="D510" s="36" t="s">
        <v>1088</v>
      </c>
      <c r="E510" s="38" t="str">
        <f t="shared" si="35"/>
        <v>Men Senior</v>
      </c>
      <c r="F510" s="39">
        <v>30734</v>
      </c>
      <c r="G510" s="31">
        <f t="shared" si="36"/>
        <v>44561</v>
      </c>
      <c r="H510" s="27">
        <f t="shared" si="37"/>
        <v>37</v>
      </c>
      <c r="I510" s="26" t="str">
        <f t="shared" si="38"/>
        <v>Senior</v>
      </c>
      <c r="J510" s="36" t="s">
        <v>1366</v>
      </c>
      <c r="K510" s="37">
        <v>84022210982</v>
      </c>
      <c r="L510" s="36" t="s">
        <v>1582</v>
      </c>
    </row>
    <row r="511" spans="1:12" hidden="1" x14ac:dyDescent="0.2">
      <c r="A511" s="234" t="s">
        <v>1089</v>
      </c>
      <c r="B511" s="23" t="s">
        <v>41</v>
      </c>
      <c r="C511" s="23" t="s">
        <v>320</v>
      </c>
      <c r="D511" s="23" t="s">
        <v>2094</v>
      </c>
      <c r="E511" s="26" t="str">
        <f t="shared" si="35"/>
        <v>Men U/21</v>
      </c>
      <c r="F511" s="22">
        <v>37330</v>
      </c>
      <c r="G511" s="31">
        <f t="shared" si="36"/>
        <v>44561</v>
      </c>
      <c r="H511" s="27">
        <f t="shared" si="37"/>
        <v>19</v>
      </c>
      <c r="I511" s="26" t="str">
        <f t="shared" si="38"/>
        <v>U/21</v>
      </c>
      <c r="J511" s="23" t="s">
        <v>1366</v>
      </c>
      <c r="K511" s="25">
        <v>2031500147</v>
      </c>
      <c r="L511" s="23" t="s">
        <v>1582</v>
      </c>
    </row>
    <row r="512" spans="1:12" hidden="1" x14ac:dyDescent="0.2">
      <c r="A512" s="116" t="s">
        <v>1090</v>
      </c>
      <c r="B512" s="23" t="s">
        <v>43</v>
      </c>
      <c r="C512" s="23" t="s">
        <v>2030</v>
      </c>
      <c r="D512" s="23" t="s">
        <v>329</v>
      </c>
      <c r="E512" s="26" t="str">
        <f t="shared" si="35"/>
        <v>Men U/21</v>
      </c>
      <c r="F512" s="24">
        <v>37257</v>
      </c>
      <c r="G512" s="31">
        <f t="shared" si="36"/>
        <v>44561</v>
      </c>
      <c r="H512" s="27">
        <f t="shared" si="37"/>
        <v>20</v>
      </c>
      <c r="I512" s="26" t="str">
        <f t="shared" si="38"/>
        <v>U/21</v>
      </c>
      <c r="J512" s="23" t="s">
        <v>1366</v>
      </c>
      <c r="K512" s="25" t="s">
        <v>2031</v>
      </c>
      <c r="L512" s="23" t="s">
        <v>1582</v>
      </c>
    </row>
    <row r="513" spans="1:12" s="36" customFormat="1" hidden="1" x14ac:dyDescent="0.2">
      <c r="A513" s="69" t="s">
        <v>1091</v>
      </c>
      <c r="B513" s="36" t="s">
        <v>1073</v>
      </c>
      <c r="C513" s="36" t="s">
        <v>100</v>
      </c>
      <c r="D513" s="36" t="s">
        <v>158</v>
      </c>
      <c r="E513" s="38" t="str">
        <f t="shared" si="35"/>
        <v>Men Grand Masters</v>
      </c>
      <c r="G513" s="31">
        <f t="shared" si="36"/>
        <v>44561</v>
      </c>
      <c r="H513" s="27">
        <f t="shared" si="37"/>
        <v>122</v>
      </c>
      <c r="I513" s="26" t="str">
        <f t="shared" si="38"/>
        <v>Grand Masters</v>
      </c>
      <c r="J513" s="36" t="s">
        <v>1366</v>
      </c>
      <c r="K513" s="37"/>
    </row>
    <row r="514" spans="1:12" s="36" customFormat="1" hidden="1" x14ac:dyDescent="0.2">
      <c r="A514" s="69" t="s">
        <v>1092</v>
      </c>
      <c r="B514" s="36" t="s">
        <v>1073</v>
      </c>
      <c r="C514" s="36" t="s">
        <v>1129</v>
      </c>
      <c r="D514" s="36" t="s">
        <v>1130</v>
      </c>
      <c r="E514" s="38" t="str">
        <f t="shared" si="35"/>
        <v>Men Grand Masters</v>
      </c>
      <c r="G514" s="31">
        <f t="shared" si="36"/>
        <v>44561</v>
      </c>
      <c r="H514" s="27">
        <f t="shared" si="37"/>
        <v>122</v>
      </c>
      <c r="I514" s="26" t="str">
        <f t="shared" si="38"/>
        <v>Grand Masters</v>
      </c>
      <c r="J514" s="36" t="s">
        <v>1366</v>
      </c>
      <c r="K514" s="37"/>
    </row>
    <row r="515" spans="1:12" hidden="1" x14ac:dyDescent="0.2">
      <c r="A515" s="116" t="s">
        <v>1093</v>
      </c>
      <c r="B515" s="23" t="s">
        <v>48</v>
      </c>
      <c r="C515" s="23" t="s">
        <v>1131</v>
      </c>
      <c r="D515" s="23" t="s">
        <v>350</v>
      </c>
      <c r="E515" s="26" t="str">
        <f t="shared" si="35"/>
        <v>Men Grand Masters</v>
      </c>
      <c r="F515" s="24">
        <v>22166</v>
      </c>
      <c r="G515" s="31">
        <f t="shared" si="36"/>
        <v>44561</v>
      </c>
      <c r="H515" s="27">
        <f t="shared" si="37"/>
        <v>61</v>
      </c>
      <c r="I515" s="26" t="str">
        <f t="shared" si="38"/>
        <v>Grand Masters</v>
      </c>
      <c r="J515" s="23" t="s">
        <v>1366</v>
      </c>
      <c r="K515" s="25">
        <v>6009075156088</v>
      </c>
      <c r="L515" s="23" t="s">
        <v>1585</v>
      </c>
    </row>
    <row r="516" spans="1:12" s="36" customFormat="1" hidden="1" x14ac:dyDescent="0.2">
      <c r="A516" s="69" t="s">
        <v>1094</v>
      </c>
      <c r="B516" s="36" t="s">
        <v>1359</v>
      </c>
      <c r="C516" s="36" t="s">
        <v>322</v>
      </c>
      <c r="D516" s="36" t="s">
        <v>1927</v>
      </c>
      <c r="E516" s="38" t="str">
        <f t="shared" si="35"/>
        <v>Men Veteran</v>
      </c>
      <c r="F516" s="35">
        <v>28817</v>
      </c>
      <c r="G516" s="31">
        <f t="shared" si="36"/>
        <v>44561</v>
      </c>
      <c r="H516" s="27">
        <f t="shared" si="37"/>
        <v>43</v>
      </c>
      <c r="I516" s="26" t="str">
        <f t="shared" si="38"/>
        <v>Veteran</v>
      </c>
      <c r="J516" s="36" t="s">
        <v>1366</v>
      </c>
      <c r="K516" s="37"/>
    </row>
    <row r="517" spans="1:12" s="36" customFormat="1" hidden="1" x14ac:dyDescent="0.2">
      <c r="A517" s="69" t="s">
        <v>1132</v>
      </c>
      <c r="B517" s="36" t="s">
        <v>1359</v>
      </c>
      <c r="C517" s="36" t="s">
        <v>1928</v>
      </c>
      <c r="D517" s="36" t="s">
        <v>1927</v>
      </c>
      <c r="E517" s="38" t="str">
        <f t="shared" si="35"/>
        <v>Men U/16</v>
      </c>
      <c r="F517" s="35">
        <v>39600</v>
      </c>
      <c r="G517" s="31">
        <f t="shared" si="36"/>
        <v>44561</v>
      </c>
      <c r="H517" s="27">
        <f t="shared" si="37"/>
        <v>13</v>
      </c>
      <c r="I517" s="26" t="str">
        <f t="shared" si="38"/>
        <v>U/16</v>
      </c>
      <c r="J517" s="36" t="s">
        <v>1366</v>
      </c>
      <c r="K517" s="37"/>
    </row>
    <row r="518" spans="1:12" s="36" customFormat="1" hidden="1" x14ac:dyDescent="0.2">
      <c r="A518" s="69" t="s">
        <v>1133</v>
      </c>
      <c r="B518" s="36" t="s">
        <v>1073</v>
      </c>
      <c r="C518" s="36" t="s">
        <v>1142</v>
      </c>
      <c r="D518" s="36" t="s">
        <v>1130</v>
      </c>
      <c r="E518" s="38" t="str">
        <f t="shared" si="35"/>
        <v>Men Grand Masters</v>
      </c>
      <c r="G518" s="31">
        <f t="shared" si="36"/>
        <v>44561</v>
      </c>
      <c r="H518" s="27">
        <f t="shared" si="37"/>
        <v>122</v>
      </c>
      <c r="I518" s="26" t="str">
        <f t="shared" si="38"/>
        <v>Grand Masters</v>
      </c>
      <c r="J518" s="36" t="s">
        <v>1366</v>
      </c>
      <c r="K518" s="37"/>
    </row>
    <row r="519" spans="1:12" hidden="1" x14ac:dyDescent="0.2">
      <c r="A519" s="116" t="s">
        <v>1134</v>
      </c>
      <c r="B519" s="23" t="s">
        <v>48</v>
      </c>
      <c r="C519" s="23" t="s">
        <v>1143</v>
      </c>
      <c r="D519" s="23" t="s">
        <v>2043</v>
      </c>
      <c r="E519" s="26" t="str">
        <f t="shared" si="35"/>
        <v>Ladies Master</v>
      </c>
      <c r="F519" s="24">
        <v>22657</v>
      </c>
      <c r="G519" s="31">
        <f t="shared" si="36"/>
        <v>44561</v>
      </c>
      <c r="H519" s="27">
        <f t="shared" si="37"/>
        <v>59</v>
      </c>
      <c r="I519" s="26" t="str">
        <f t="shared" si="38"/>
        <v>Master</v>
      </c>
      <c r="J519" s="23" t="s">
        <v>67</v>
      </c>
      <c r="K519" s="25">
        <v>62011110033</v>
      </c>
      <c r="L519" s="23" t="s">
        <v>1582</v>
      </c>
    </row>
    <row r="520" spans="1:12" hidden="1" x14ac:dyDescent="0.2">
      <c r="A520" s="116" t="s">
        <v>1135</v>
      </c>
      <c r="B520" s="23" t="s">
        <v>39</v>
      </c>
      <c r="C520" s="23" t="s">
        <v>107</v>
      </c>
      <c r="D520" s="23" t="s">
        <v>190</v>
      </c>
      <c r="E520" s="26" t="str">
        <f t="shared" si="35"/>
        <v>Men Master</v>
      </c>
      <c r="F520" s="24">
        <v>24723</v>
      </c>
      <c r="G520" s="31">
        <f t="shared" si="36"/>
        <v>44561</v>
      </c>
      <c r="H520" s="27">
        <f t="shared" si="37"/>
        <v>54</v>
      </c>
      <c r="I520" s="26" t="str">
        <f>IF(H520="","Men Senior",IF(H520&gt;59.999,"Grand Masters",IF(H520&gt;49.999,"Master",IF(H520&gt;39.999,"Veteran",IF(H520&gt;21.999,"Senior",IF(H520&gt;16.999,"U/21","U/16"))))))</f>
        <v>Master</v>
      </c>
      <c r="J520" s="23" t="s">
        <v>1366</v>
      </c>
      <c r="K520" s="25">
        <v>6805190091088</v>
      </c>
      <c r="L520" s="23" t="s">
        <v>1585</v>
      </c>
    </row>
    <row r="521" spans="1:12" s="36" customFormat="1" hidden="1" x14ac:dyDescent="0.2">
      <c r="A521" s="69" t="s">
        <v>1136</v>
      </c>
      <c r="B521" s="36" t="s">
        <v>1121</v>
      </c>
      <c r="C521" s="36" t="s">
        <v>198</v>
      </c>
      <c r="D521" s="36" t="s">
        <v>1144</v>
      </c>
      <c r="E521" s="38" t="str">
        <f t="shared" si="35"/>
        <v>Men Veteran</v>
      </c>
      <c r="F521" s="39">
        <v>28835</v>
      </c>
      <c r="G521" s="31">
        <f t="shared" si="36"/>
        <v>44561</v>
      </c>
      <c r="H521" s="27">
        <f t="shared" si="37"/>
        <v>43</v>
      </c>
      <c r="I521" s="26" t="str">
        <f>IF(H521="","Senior",IF(H521&gt;59.999,"Grand Masters",IF(H521&gt;49.999,"Master",IF(H521&gt;39.999,"Veteran",IF(H521&gt;21.999,"Senior",IF(H521&gt;16.999,"U/21","U/16"))))))</f>
        <v>Veteran</v>
      </c>
      <c r="J521" s="36" t="s">
        <v>1366</v>
      </c>
      <c r="K521" s="37"/>
    </row>
    <row r="522" spans="1:12" hidden="1" x14ac:dyDescent="0.25">
      <c r="A522" s="116" t="s">
        <v>1137</v>
      </c>
      <c r="B522" s="23" t="s">
        <v>42</v>
      </c>
      <c r="C522" s="23" t="s">
        <v>2021</v>
      </c>
      <c r="D522" s="28" t="s">
        <v>1733</v>
      </c>
      <c r="E522" s="26" t="str">
        <f t="shared" si="35"/>
        <v>Men U/16</v>
      </c>
      <c r="F522" s="32">
        <v>41731</v>
      </c>
      <c r="G522" s="31">
        <f t="shared" si="36"/>
        <v>44561</v>
      </c>
      <c r="H522" s="27">
        <f t="shared" si="37"/>
        <v>7</v>
      </c>
      <c r="I522" s="26" t="str">
        <f>IF(H522="","Senior",IF(H522&gt;59.999,"Grand Masters",IF(H522&gt;49.999,"Master",IF(H522&gt;39.999,"Veteran",IF(H522&gt;21.999,"Senior",IF(H522&gt;16.999,"U/21","U/16"))))))</f>
        <v>U/16</v>
      </c>
      <c r="J522" s="23" t="s">
        <v>1366</v>
      </c>
      <c r="K522" s="25" t="s">
        <v>2020</v>
      </c>
      <c r="L522" s="23" t="s">
        <v>1582</v>
      </c>
    </row>
    <row r="523" spans="1:12" hidden="1" x14ac:dyDescent="0.2">
      <c r="A523" s="118" t="s">
        <v>1138</v>
      </c>
      <c r="B523" s="23" t="s">
        <v>50</v>
      </c>
      <c r="C523" s="23" t="s">
        <v>1147</v>
      </c>
      <c r="D523" s="23" t="s">
        <v>1206</v>
      </c>
      <c r="E523" s="26" t="str">
        <f t="shared" si="35"/>
        <v>Men Veteran</v>
      </c>
      <c r="F523" s="24">
        <v>27079</v>
      </c>
      <c r="G523" s="31">
        <f t="shared" si="36"/>
        <v>44561</v>
      </c>
      <c r="H523" s="27">
        <f t="shared" si="37"/>
        <v>47</v>
      </c>
      <c r="I523" s="26" t="str">
        <f>IF(H523="","Senior",IF(H523&gt;59.999,"Grand Masters",IF(H523&gt;49.999,"Master",IF(H523&gt;39.999,"Veteran",IF(H523&gt;21.999,"Senior",IF(H523&gt;16.999,"U/21","U/16"))))))</f>
        <v>Veteran</v>
      </c>
      <c r="J523" s="23" t="s">
        <v>1366</v>
      </c>
      <c r="K523" s="25">
        <v>7402190020</v>
      </c>
      <c r="L523" s="23" t="s">
        <v>1582</v>
      </c>
    </row>
    <row r="524" spans="1:12" s="36" customFormat="1" hidden="1" x14ac:dyDescent="0.2">
      <c r="A524" s="69" t="s">
        <v>1139</v>
      </c>
      <c r="B524" s="36" t="s">
        <v>1344</v>
      </c>
      <c r="C524" s="36" t="s">
        <v>1145</v>
      </c>
      <c r="D524" s="36" t="s">
        <v>1146</v>
      </c>
      <c r="E524" s="38" t="str">
        <f t="shared" si="35"/>
        <v>Men Senior</v>
      </c>
      <c r="F524" s="35">
        <v>36189</v>
      </c>
      <c r="G524" s="31">
        <f t="shared" si="36"/>
        <v>44561</v>
      </c>
      <c r="H524" s="27">
        <f t="shared" si="37"/>
        <v>22</v>
      </c>
      <c r="I524" s="26" t="str">
        <f>IF(H524="","Senior",IF(H524&gt;59.999,"Grand Masters",IF(H524&gt;49.999,"Master",IF(H524&gt;39.999,"Veteran",IF(H524&gt;21.999,"Senior",IF(H524&gt;16.999,"U/21","U/16"))))))</f>
        <v>Senior</v>
      </c>
      <c r="J524" s="36" t="s">
        <v>1366</v>
      </c>
      <c r="K524" s="37">
        <v>99012900255</v>
      </c>
      <c r="L524" s="36" t="s">
        <v>1582</v>
      </c>
    </row>
    <row r="525" spans="1:12" s="36" customFormat="1" hidden="1" x14ac:dyDescent="0.2">
      <c r="A525" s="69" t="s">
        <v>1140</v>
      </c>
      <c r="B525" s="36" t="s">
        <v>1343</v>
      </c>
      <c r="C525" s="36" t="s">
        <v>203</v>
      </c>
      <c r="D525" s="36" t="s">
        <v>1148</v>
      </c>
      <c r="E525" s="38" t="str">
        <f t="shared" si="35"/>
        <v>Men Veteran</v>
      </c>
      <c r="F525" s="35">
        <v>28790</v>
      </c>
      <c r="G525" s="31">
        <f t="shared" si="36"/>
        <v>44561</v>
      </c>
      <c r="H525" s="27">
        <f t="shared" si="37"/>
        <v>43</v>
      </c>
      <c r="I525" s="26" t="str">
        <f>IF(H525="","Men Senior",IF(H525&gt;59.999,"Grand Masters",IF(H525&gt;49.999,"Master",IF(H525&gt;39.999,"Veteran",IF(H525&gt;21.999,"Senior",IF(H525&gt;16.999,"U/21","U/16"))))))</f>
        <v>Veteran</v>
      </c>
      <c r="J525" s="36" t="s">
        <v>1366</v>
      </c>
      <c r="K525" s="37">
        <v>78102700106</v>
      </c>
      <c r="L525" s="36" t="s">
        <v>1582</v>
      </c>
    </row>
    <row r="526" spans="1:12" s="36" customFormat="1" hidden="1" x14ac:dyDescent="0.2">
      <c r="A526" s="69" t="s">
        <v>1141</v>
      </c>
      <c r="B526" s="36" t="s">
        <v>1343</v>
      </c>
      <c r="C526" s="36" t="s">
        <v>1149</v>
      </c>
      <c r="D526" s="36" t="s">
        <v>378</v>
      </c>
      <c r="E526" s="38" t="str">
        <f t="shared" si="35"/>
        <v>Men Senior</v>
      </c>
      <c r="F526" s="35">
        <v>33368</v>
      </c>
      <c r="G526" s="31">
        <f t="shared" si="36"/>
        <v>44561</v>
      </c>
      <c r="H526" s="27">
        <f t="shared" si="37"/>
        <v>30</v>
      </c>
      <c r="I526" s="26" t="str">
        <f>IF(H526="","Men Senior",IF(H526&gt;59.999,"Grand Masters",IF(H526&gt;49.999,"Master",IF(H526&gt;39.999,"Veteran",IF(H526&gt;21.999,"Senior",IF(H526&gt;16.999,"U/21","U/16"))))))</f>
        <v>Senior</v>
      </c>
      <c r="J526" s="36" t="s">
        <v>1366</v>
      </c>
      <c r="K526" s="37">
        <v>91051000076</v>
      </c>
      <c r="L526" s="36" t="s">
        <v>1582</v>
      </c>
    </row>
    <row r="527" spans="1:12" hidden="1" x14ac:dyDescent="0.2">
      <c r="A527" s="116" t="s">
        <v>1150</v>
      </c>
      <c r="B527" s="23" t="s">
        <v>49</v>
      </c>
      <c r="C527" s="23" t="s">
        <v>150</v>
      </c>
      <c r="D527" s="23" t="s">
        <v>1153</v>
      </c>
      <c r="E527" s="26" t="str">
        <f t="shared" si="35"/>
        <v>Men Veteran</v>
      </c>
      <c r="F527" s="24">
        <v>26990</v>
      </c>
      <c r="G527" s="31">
        <f t="shared" si="36"/>
        <v>44561</v>
      </c>
      <c r="H527" s="27">
        <f t="shared" si="37"/>
        <v>48</v>
      </c>
      <c r="I527" s="26" t="str">
        <f t="shared" ref="I527:I558" si="39">IF(H527="","Senior",IF(H527&gt;59.999,"Grand Masters",IF(H527&gt;49.999,"Master",IF(H527&gt;39.999,"Veteran",IF(H527&gt;21.999,"Senior",IF(H527&gt;16.999,"U/21","U/16"))))))</f>
        <v>Veteran</v>
      </c>
      <c r="J527" s="23" t="s">
        <v>1366</v>
      </c>
      <c r="K527" s="25">
        <v>73112200047</v>
      </c>
      <c r="L527" s="23" t="s">
        <v>1582</v>
      </c>
    </row>
    <row r="528" spans="1:12" s="36" customFormat="1" hidden="1" x14ac:dyDescent="0.2">
      <c r="A528" s="69" t="s">
        <v>1151</v>
      </c>
      <c r="B528" s="36" t="s">
        <v>1459</v>
      </c>
      <c r="C528" s="36" t="s">
        <v>186</v>
      </c>
      <c r="D528" s="36" t="s">
        <v>1154</v>
      </c>
      <c r="E528" s="38" t="str">
        <f t="shared" si="35"/>
        <v>Men Grand Masters</v>
      </c>
      <c r="F528" s="35">
        <v>21494</v>
      </c>
      <c r="G528" s="31">
        <f t="shared" si="36"/>
        <v>44561</v>
      </c>
      <c r="H528" s="27">
        <f t="shared" si="37"/>
        <v>63</v>
      </c>
      <c r="I528" s="26" t="str">
        <f t="shared" si="39"/>
        <v>Grand Masters</v>
      </c>
      <c r="J528" s="36" t="s">
        <v>1366</v>
      </c>
      <c r="K528" s="37"/>
    </row>
    <row r="529" spans="1:12" s="36" customFormat="1" hidden="1" x14ac:dyDescent="0.2">
      <c r="A529" s="69" t="s">
        <v>1152</v>
      </c>
      <c r="B529" s="36" t="s">
        <v>1360</v>
      </c>
      <c r="C529" s="36" t="s">
        <v>1155</v>
      </c>
      <c r="D529" s="36" t="s">
        <v>356</v>
      </c>
      <c r="E529" s="38" t="str">
        <f t="shared" si="35"/>
        <v>Men Senior</v>
      </c>
      <c r="F529" s="39">
        <v>32091</v>
      </c>
      <c r="G529" s="31">
        <f t="shared" si="36"/>
        <v>44561</v>
      </c>
      <c r="H529" s="27">
        <f t="shared" si="37"/>
        <v>34</v>
      </c>
      <c r="I529" s="26" t="str">
        <f t="shared" si="39"/>
        <v>Senior</v>
      </c>
      <c r="J529" s="36" t="s">
        <v>1366</v>
      </c>
      <c r="K529" s="37">
        <v>87111000102</v>
      </c>
      <c r="L529" s="36" t="s">
        <v>1582</v>
      </c>
    </row>
    <row r="530" spans="1:12" s="36" customFormat="1" hidden="1" x14ac:dyDescent="0.2">
      <c r="A530" s="225" t="s">
        <v>1157</v>
      </c>
      <c r="B530" s="43" t="s">
        <v>43</v>
      </c>
      <c r="C530" s="43" t="s">
        <v>2084</v>
      </c>
      <c r="D530" s="43" t="s">
        <v>158</v>
      </c>
      <c r="E530" s="226" t="str">
        <f t="shared" si="35"/>
        <v>Men Senior</v>
      </c>
      <c r="F530" s="227">
        <v>31454</v>
      </c>
      <c r="G530" s="228">
        <f t="shared" si="36"/>
        <v>44561</v>
      </c>
      <c r="H530" s="229">
        <f t="shared" si="37"/>
        <v>35</v>
      </c>
      <c r="I530" s="226" t="str">
        <f t="shared" si="39"/>
        <v>Senior</v>
      </c>
      <c r="J530" s="43" t="s">
        <v>1366</v>
      </c>
      <c r="K530" s="230">
        <v>86021100050</v>
      </c>
      <c r="L530" s="43" t="s">
        <v>1582</v>
      </c>
    </row>
    <row r="531" spans="1:12" s="36" customFormat="1" hidden="1" x14ac:dyDescent="0.2">
      <c r="A531" s="69" t="s">
        <v>1158</v>
      </c>
      <c r="B531" s="36" t="s">
        <v>1603</v>
      </c>
      <c r="C531" s="36" t="s">
        <v>100</v>
      </c>
      <c r="D531" s="36" t="s">
        <v>1156</v>
      </c>
      <c r="E531" s="38" t="str">
        <f t="shared" si="35"/>
        <v>Men Grand Masters</v>
      </c>
      <c r="F531" s="35"/>
      <c r="G531" s="31">
        <f t="shared" si="36"/>
        <v>44561</v>
      </c>
      <c r="H531" s="27">
        <f t="shared" si="37"/>
        <v>122</v>
      </c>
      <c r="I531" s="26" t="str">
        <f t="shared" si="39"/>
        <v>Grand Masters</v>
      </c>
      <c r="J531" s="36" t="s">
        <v>1366</v>
      </c>
      <c r="K531" s="37"/>
    </row>
    <row r="532" spans="1:12" s="36" customFormat="1" hidden="1" x14ac:dyDescent="0.2">
      <c r="A532" s="69" t="s">
        <v>1159</v>
      </c>
      <c r="B532" s="36" t="s">
        <v>1603</v>
      </c>
      <c r="C532" s="36" t="s">
        <v>262</v>
      </c>
      <c r="D532" s="36" t="s">
        <v>137</v>
      </c>
      <c r="E532" s="38" t="str">
        <f t="shared" si="35"/>
        <v>Men Grand Masters</v>
      </c>
      <c r="F532" s="35"/>
      <c r="G532" s="31">
        <f t="shared" si="36"/>
        <v>44561</v>
      </c>
      <c r="H532" s="27">
        <f t="shared" si="37"/>
        <v>122</v>
      </c>
      <c r="I532" s="26" t="str">
        <f t="shared" si="39"/>
        <v>Grand Masters</v>
      </c>
      <c r="J532" s="36" t="s">
        <v>1366</v>
      </c>
      <c r="K532" s="37"/>
    </row>
    <row r="533" spans="1:12" s="36" customFormat="1" hidden="1" x14ac:dyDescent="0.2">
      <c r="A533" s="69" t="s">
        <v>1160</v>
      </c>
      <c r="B533" s="36" t="s">
        <v>1358</v>
      </c>
      <c r="C533" s="36" t="s">
        <v>1166</v>
      </c>
      <c r="D533" s="36" t="s">
        <v>108</v>
      </c>
      <c r="E533" s="38" t="str">
        <f t="shared" si="35"/>
        <v>Men Senior</v>
      </c>
      <c r="F533" s="35">
        <v>32233</v>
      </c>
      <c r="G533" s="31">
        <f t="shared" si="36"/>
        <v>44561</v>
      </c>
      <c r="H533" s="27">
        <f t="shared" si="37"/>
        <v>33</v>
      </c>
      <c r="I533" s="26" t="str">
        <f t="shared" si="39"/>
        <v>Senior</v>
      </c>
      <c r="J533" s="36" t="s">
        <v>1366</v>
      </c>
      <c r="K533" s="37"/>
    </row>
    <row r="534" spans="1:12" s="36" customFormat="1" hidden="1" x14ac:dyDescent="0.2">
      <c r="A534" s="69" t="s">
        <v>1161</v>
      </c>
      <c r="B534" s="36" t="s">
        <v>1282</v>
      </c>
      <c r="C534" s="36" t="s">
        <v>1168</v>
      </c>
      <c r="D534" s="36" t="s">
        <v>1169</v>
      </c>
      <c r="E534" s="38" t="str">
        <f t="shared" si="35"/>
        <v>Men Grand Masters</v>
      </c>
      <c r="F534" s="35"/>
      <c r="G534" s="31">
        <f t="shared" si="36"/>
        <v>44561</v>
      </c>
      <c r="H534" s="27">
        <f t="shared" si="37"/>
        <v>122</v>
      </c>
      <c r="I534" s="26" t="str">
        <f t="shared" si="39"/>
        <v>Grand Masters</v>
      </c>
      <c r="J534" s="36" t="s">
        <v>1366</v>
      </c>
      <c r="K534" s="37"/>
    </row>
    <row r="535" spans="1:12" hidden="1" x14ac:dyDescent="0.2">
      <c r="A535" s="116" t="s">
        <v>1162</v>
      </c>
      <c r="B535" s="23" t="s">
        <v>47</v>
      </c>
      <c r="C535" s="23" t="s">
        <v>261</v>
      </c>
      <c r="D535" s="23" t="s">
        <v>2027</v>
      </c>
      <c r="E535" s="26" t="str">
        <f t="shared" si="35"/>
        <v>Men Grand Masters</v>
      </c>
      <c r="F535" s="24">
        <v>22406</v>
      </c>
      <c r="G535" s="31">
        <f t="shared" si="36"/>
        <v>44561</v>
      </c>
      <c r="H535" s="27">
        <f t="shared" si="37"/>
        <v>60</v>
      </c>
      <c r="I535" s="26" t="str">
        <f t="shared" si="39"/>
        <v>Grand Masters</v>
      </c>
      <c r="J535" s="23" t="s">
        <v>1366</v>
      </c>
      <c r="K535" s="25">
        <v>61050501608</v>
      </c>
      <c r="L535" s="23" t="s">
        <v>1582</v>
      </c>
    </row>
    <row r="536" spans="1:12" hidden="1" x14ac:dyDescent="0.2">
      <c r="A536" s="116" t="s">
        <v>1163</v>
      </c>
      <c r="B536" s="23" t="s">
        <v>44</v>
      </c>
      <c r="C536" s="23" t="s">
        <v>1170</v>
      </c>
      <c r="D536" s="23" t="s">
        <v>183</v>
      </c>
      <c r="E536" s="26" t="str">
        <f t="shared" si="35"/>
        <v>Men U/16</v>
      </c>
      <c r="F536" s="24">
        <v>39066</v>
      </c>
      <c r="G536" s="31">
        <f t="shared" si="36"/>
        <v>44561</v>
      </c>
      <c r="H536" s="27">
        <f t="shared" si="37"/>
        <v>15</v>
      </c>
      <c r="I536" s="26" t="str">
        <f t="shared" si="39"/>
        <v>U/16</v>
      </c>
      <c r="J536" s="23" t="s">
        <v>1366</v>
      </c>
      <c r="K536" s="25">
        <v>39066</v>
      </c>
      <c r="L536" s="23" t="s">
        <v>1582</v>
      </c>
    </row>
    <row r="537" spans="1:12" s="36" customFormat="1" hidden="1" x14ac:dyDescent="0.2">
      <c r="A537" s="36" t="s">
        <v>1164</v>
      </c>
      <c r="B537" s="36" t="s">
        <v>1501</v>
      </c>
      <c r="C537" s="36" t="s">
        <v>262</v>
      </c>
      <c r="D537" s="36" t="s">
        <v>1004</v>
      </c>
      <c r="E537" s="38" t="str">
        <f t="shared" si="35"/>
        <v>Men Master</v>
      </c>
      <c r="F537" s="39">
        <v>24625</v>
      </c>
      <c r="G537" s="31">
        <f t="shared" si="36"/>
        <v>44561</v>
      </c>
      <c r="H537" s="27">
        <f t="shared" si="37"/>
        <v>54</v>
      </c>
      <c r="I537" s="26" t="str">
        <f t="shared" si="39"/>
        <v>Master</v>
      </c>
      <c r="J537" s="36" t="s">
        <v>1366</v>
      </c>
      <c r="K537" s="37"/>
    </row>
    <row r="538" spans="1:12" s="36" customFormat="1" hidden="1" x14ac:dyDescent="0.2">
      <c r="A538" s="36" t="s">
        <v>1165</v>
      </c>
      <c r="B538" s="36" t="s">
        <v>1501</v>
      </c>
      <c r="C538" s="36" t="s">
        <v>1174</v>
      </c>
      <c r="D538" s="36" t="s">
        <v>1004</v>
      </c>
      <c r="E538" s="38" t="str">
        <f t="shared" si="35"/>
        <v>Men Master</v>
      </c>
      <c r="F538" s="39">
        <v>25654</v>
      </c>
      <c r="G538" s="31">
        <f t="shared" si="36"/>
        <v>44561</v>
      </c>
      <c r="H538" s="27">
        <f t="shared" si="37"/>
        <v>51</v>
      </c>
      <c r="I538" s="26" t="str">
        <f t="shared" si="39"/>
        <v>Master</v>
      </c>
      <c r="J538" s="36" t="s">
        <v>1366</v>
      </c>
      <c r="K538" s="37"/>
    </row>
    <row r="539" spans="1:12" s="36" customFormat="1" hidden="1" x14ac:dyDescent="0.2">
      <c r="A539" s="69" t="s">
        <v>1171</v>
      </c>
      <c r="B539" s="36" t="s">
        <v>1344</v>
      </c>
      <c r="C539" s="36" t="s">
        <v>1177</v>
      </c>
      <c r="D539" s="36" t="s">
        <v>1156</v>
      </c>
      <c r="E539" s="38" t="str">
        <f t="shared" si="35"/>
        <v>Men Veteran</v>
      </c>
      <c r="F539" s="35">
        <v>29140</v>
      </c>
      <c r="G539" s="31">
        <f t="shared" si="36"/>
        <v>44561</v>
      </c>
      <c r="H539" s="27">
        <f t="shared" si="37"/>
        <v>42</v>
      </c>
      <c r="I539" s="26" t="str">
        <f t="shared" si="39"/>
        <v>Veteran</v>
      </c>
      <c r="J539" s="36" t="s">
        <v>1366</v>
      </c>
      <c r="K539" s="37">
        <v>79101210793</v>
      </c>
      <c r="L539" s="36" t="s">
        <v>1582</v>
      </c>
    </row>
    <row r="540" spans="1:12" s="36" customFormat="1" hidden="1" x14ac:dyDescent="0.2">
      <c r="A540" s="69" t="s">
        <v>1172</v>
      </c>
      <c r="B540" s="36" t="s">
        <v>1437</v>
      </c>
      <c r="C540" s="36" t="s">
        <v>1179</v>
      </c>
      <c r="D540" s="36" t="s">
        <v>1180</v>
      </c>
      <c r="E540" s="38" t="str">
        <f t="shared" si="35"/>
        <v>Men Senior</v>
      </c>
      <c r="F540" s="35">
        <v>36452</v>
      </c>
      <c r="G540" s="31">
        <f t="shared" si="36"/>
        <v>44561</v>
      </c>
      <c r="H540" s="27">
        <f t="shared" si="37"/>
        <v>22</v>
      </c>
      <c r="I540" s="26" t="str">
        <f t="shared" si="39"/>
        <v>Senior</v>
      </c>
      <c r="J540" s="36" t="s">
        <v>1366</v>
      </c>
      <c r="K540" s="37"/>
    </row>
    <row r="541" spans="1:12" s="36" customFormat="1" hidden="1" x14ac:dyDescent="0.2">
      <c r="A541" s="69" t="s">
        <v>1173</v>
      </c>
      <c r="B541" s="36" t="s">
        <v>1437</v>
      </c>
      <c r="C541" s="36" t="s">
        <v>124</v>
      </c>
      <c r="D541" s="36" t="s">
        <v>1180</v>
      </c>
      <c r="E541" s="38" t="str">
        <f t="shared" si="35"/>
        <v>Men Master</v>
      </c>
      <c r="F541" s="35">
        <v>24651</v>
      </c>
      <c r="G541" s="31">
        <f t="shared" si="36"/>
        <v>44561</v>
      </c>
      <c r="H541" s="27">
        <f t="shared" si="37"/>
        <v>54</v>
      </c>
      <c r="I541" s="26" t="str">
        <f t="shared" si="39"/>
        <v>Master</v>
      </c>
      <c r="J541" s="36" t="s">
        <v>1366</v>
      </c>
      <c r="K541" s="37"/>
    </row>
    <row r="542" spans="1:12" hidden="1" x14ac:dyDescent="0.2">
      <c r="A542" s="116" t="s">
        <v>1181</v>
      </c>
      <c r="B542" s="23" t="s">
        <v>43</v>
      </c>
      <c r="C542" s="23" t="s">
        <v>1185</v>
      </c>
      <c r="D542" s="23" t="s">
        <v>1184</v>
      </c>
      <c r="E542" s="26" t="str">
        <f t="shared" si="35"/>
        <v>Men Senior</v>
      </c>
      <c r="F542" s="24">
        <v>30816</v>
      </c>
      <c r="G542" s="31">
        <f t="shared" si="36"/>
        <v>44561</v>
      </c>
      <c r="H542" s="27">
        <f t="shared" si="37"/>
        <v>37</v>
      </c>
      <c r="I542" s="26" t="str">
        <f t="shared" si="39"/>
        <v>Senior</v>
      </c>
      <c r="J542" s="23" t="s">
        <v>1366</v>
      </c>
      <c r="K542" s="25">
        <v>8405145219088</v>
      </c>
      <c r="L542" s="23" t="s">
        <v>1585</v>
      </c>
    </row>
    <row r="543" spans="1:12" s="36" customFormat="1" hidden="1" x14ac:dyDescent="0.2">
      <c r="A543" s="69" t="s">
        <v>1182</v>
      </c>
      <c r="B543" s="36" t="s">
        <v>1449</v>
      </c>
      <c r="C543" s="36" t="s">
        <v>1186</v>
      </c>
      <c r="D543" s="36" t="s">
        <v>436</v>
      </c>
      <c r="E543" s="38" t="str">
        <f t="shared" si="35"/>
        <v>Men Grand Masters</v>
      </c>
      <c r="F543" s="35"/>
      <c r="G543" s="31">
        <f t="shared" si="36"/>
        <v>44561</v>
      </c>
      <c r="H543" s="27">
        <f t="shared" si="37"/>
        <v>122</v>
      </c>
      <c r="I543" s="26" t="str">
        <f t="shared" si="39"/>
        <v>Grand Masters</v>
      </c>
      <c r="J543" s="36" t="s">
        <v>1366</v>
      </c>
      <c r="K543" s="37"/>
    </row>
    <row r="544" spans="1:12" hidden="1" x14ac:dyDescent="0.2">
      <c r="A544" s="116" t="s">
        <v>1183</v>
      </c>
      <c r="B544" s="23" t="s">
        <v>44</v>
      </c>
      <c r="C544" s="23" t="s">
        <v>1192</v>
      </c>
      <c r="D544" s="23" t="s">
        <v>1193</v>
      </c>
      <c r="E544" s="26" t="str">
        <f t="shared" si="35"/>
        <v>Men Senior</v>
      </c>
      <c r="F544" s="24">
        <v>30079</v>
      </c>
      <c r="G544" s="31">
        <f t="shared" si="36"/>
        <v>44561</v>
      </c>
      <c r="H544" s="27">
        <f t="shared" si="37"/>
        <v>39</v>
      </c>
      <c r="I544" s="26" t="str">
        <f t="shared" si="39"/>
        <v>Senior</v>
      </c>
      <c r="J544" s="23" t="s">
        <v>1366</v>
      </c>
      <c r="K544" s="25">
        <v>82050811020</v>
      </c>
      <c r="L544" s="23" t="s">
        <v>1585</v>
      </c>
    </row>
    <row r="545" spans="1:12" hidden="1" x14ac:dyDescent="0.2">
      <c r="A545" s="116" t="s">
        <v>1187</v>
      </c>
      <c r="B545" s="23" t="s">
        <v>44</v>
      </c>
      <c r="C545" s="23" t="s">
        <v>2002</v>
      </c>
      <c r="D545" s="23" t="s">
        <v>1194</v>
      </c>
      <c r="E545" s="26" t="str">
        <f t="shared" si="35"/>
        <v>Men Veteran</v>
      </c>
      <c r="F545" s="24">
        <v>29618</v>
      </c>
      <c r="G545" s="31">
        <f t="shared" si="36"/>
        <v>44561</v>
      </c>
      <c r="H545" s="27">
        <f t="shared" si="37"/>
        <v>40</v>
      </c>
      <c r="I545" s="26" t="str">
        <f t="shared" si="39"/>
        <v>Veteran</v>
      </c>
      <c r="J545" s="23" t="s">
        <v>1366</v>
      </c>
      <c r="K545" s="25">
        <v>8102015119080</v>
      </c>
      <c r="L545" s="23" t="s">
        <v>1585</v>
      </c>
    </row>
    <row r="546" spans="1:12" s="36" customFormat="1" hidden="1" x14ac:dyDescent="0.2">
      <c r="A546" s="69" t="s">
        <v>1188</v>
      </c>
      <c r="B546" s="36" t="s">
        <v>1459</v>
      </c>
      <c r="C546" s="36" t="s">
        <v>186</v>
      </c>
      <c r="D546" s="36" t="s">
        <v>1196</v>
      </c>
      <c r="E546" s="38" t="str">
        <f t="shared" si="35"/>
        <v>Men Grand Masters</v>
      </c>
      <c r="F546" s="35"/>
      <c r="G546" s="31">
        <f t="shared" si="36"/>
        <v>44561</v>
      </c>
      <c r="H546" s="27">
        <f t="shared" si="37"/>
        <v>122</v>
      </c>
      <c r="I546" s="26" t="str">
        <f t="shared" si="39"/>
        <v>Grand Masters</v>
      </c>
      <c r="J546" s="36" t="s">
        <v>1366</v>
      </c>
      <c r="K546" s="37"/>
    </row>
    <row r="547" spans="1:12" s="36" customFormat="1" hidden="1" x14ac:dyDescent="0.2">
      <c r="A547" s="69" t="s">
        <v>1189</v>
      </c>
      <c r="B547" s="36" t="s">
        <v>1603</v>
      </c>
      <c r="C547" s="36" t="s">
        <v>1197</v>
      </c>
      <c r="D547" s="36" t="s">
        <v>1198</v>
      </c>
      <c r="E547" s="38" t="str">
        <f t="shared" si="35"/>
        <v>Men Grand Masters</v>
      </c>
      <c r="F547" s="35"/>
      <c r="G547" s="31">
        <f t="shared" si="36"/>
        <v>44561</v>
      </c>
      <c r="H547" s="27">
        <f t="shared" si="37"/>
        <v>122</v>
      </c>
      <c r="I547" s="26" t="str">
        <f t="shared" si="39"/>
        <v>Grand Masters</v>
      </c>
      <c r="J547" s="36" t="s">
        <v>1366</v>
      </c>
      <c r="K547" s="37"/>
    </row>
    <row r="548" spans="1:12" s="36" customFormat="1" hidden="1" x14ac:dyDescent="0.2">
      <c r="A548" s="69" t="s">
        <v>1190</v>
      </c>
      <c r="B548" s="36" t="s">
        <v>1603</v>
      </c>
      <c r="C548" s="36" t="s">
        <v>95</v>
      </c>
      <c r="D548" s="36" t="s">
        <v>1156</v>
      </c>
      <c r="E548" s="38" t="str">
        <f t="shared" ref="E548:E611" si="40">CONCATENATE(J548," ",I548)</f>
        <v>Men Grand Masters</v>
      </c>
      <c r="F548" s="35"/>
      <c r="G548" s="31">
        <f t="shared" ref="G548:G611" si="41">$G$5</f>
        <v>44561</v>
      </c>
      <c r="H548" s="27">
        <f t="shared" ref="H548:H611" si="42">INT(YEARFRAC(F548,G548))</f>
        <v>122</v>
      </c>
      <c r="I548" s="26" t="str">
        <f t="shared" si="39"/>
        <v>Grand Masters</v>
      </c>
      <c r="J548" s="36" t="s">
        <v>1366</v>
      </c>
      <c r="K548" s="37"/>
    </row>
    <row r="549" spans="1:12" s="36" customFormat="1" hidden="1" x14ac:dyDescent="0.2">
      <c r="A549" s="69" t="s">
        <v>1191</v>
      </c>
      <c r="B549" s="36" t="s">
        <v>1603</v>
      </c>
      <c r="C549" s="36" t="s">
        <v>77</v>
      </c>
      <c r="D549" s="36" t="s">
        <v>329</v>
      </c>
      <c r="E549" s="38" t="str">
        <f t="shared" si="40"/>
        <v>Men Grand Masters</v>
      </c>
      <c r="F549" s="35"/>
      <c r="G549" s="31">
        <f t="shared" si="41"/>
        <v>44561</v>
      </c>
      <c r="H549" s="27">
        <f t="shared" si="42"/>
        <v>122</v>
      </c>
      <c r="I549" s="26" t="str">
        <f t="shared" si="39"/>
        <v>Grand Masters</v>
      </c>
      <c r="J549" s="36" t="s">
        <v>1366</v>
      </c>
      <c r="K549" s="37"/>
    </row>
    <row r="550" spans="1:12" s="36" customFormat="1" hidden="1" x14ac:dyDescent="0.2">
      <c r="A550" s="69" t="s">
        <v>1199</v>
      </c>
      <c r="B550" s="36" t="s">
        <v>1358</v>
      </c>
      <c r="C550" s="36" t="s">
        <v>1204</v>
      </c>
      <c r="D550" s="36" t="s">
        <v>1205</v>
      </c>
      <c r="E550" s="38" t="str">
        <f t="shared" si="40"/>
        <v>Men Senior</v>
      </c>
      <c r="F550" s="35">
        <v>31571</v>
      </c>
      <c r="G550" s="31">
        <f t="shared" si="41"/>
        <v>44561</v>
      </c>
      <c r="H550" s="27">
        <f t="shared" si="42"/>
        <v>35</v>
      </c>
      <c r="I550" s="26" t="str">
        <f t="shared" si="39"/>
        <v>Senior</v>
      </c>
      <c r="J550" s="36" t="s">
        <v>1366</v>
      </c>
      <c r="K550" s="37"/>
    </row>
    <row r="551" spans="1:12" hidden="1" x14ac:dyDescent="0.2">
      <c r="A551" s="118" t="s">
        <v>1200</v>
      </c>
      <c r="B551" s="23" t="s">
        <v>2079</v>
      </c>
      <c r="C551" s="23" t="s">
        <v>363</v>
      </c>
      <c r="D551" s="23" t="s">
        <v>434</v>
      </c>
      <c r="E551" s="26" t="str">
        <f t="shared" si="40"/>
        <v>Men Senior</v>
      </c>
      <c r="F551" s="24">
        <v>32785</v>
      </c>
      <c r="G551" s="31">
        <f t="shared" si="41"/>
        <v>44561</v>
      </c>
      <c r="H551" s="27">
        <f t="shared" si="42"/>
        <v>32</v>
      </c>
      <c r="I551" s="26" t="str">
        <f t="shared" si="39"/>
        <v>Senior</v>
      </c>
      <c r="J551" s="23" t="s">
        <v>1366</v>
      </c>
      <c r="K551" s="25">
        <v>8910040041</v>
      </c>
      <c r="L551" s="23" t="s">
        <v>1582</v>
      </c>
    </row>
    <row r="552" spans="1:12" s="36" customFormat="1" hidden="1" x14ac:dyDescent="0.2">
      <c r="A552" s="69" t="s">
        <v>1201</v>
      </c>
      <c r="B552" s="36" t="s">
        <v>1594</v>
      </c>
      <c r="C552" s="36" t="s">
        <v>107</v>
      </c>
      <c r="D552" s="36" t="s">
        <v>152</v>
      </c>
      <c r="E552" s="38" t="str">
        <f t="shared" si="40"/>
        <v>Men Veteran</v>
      </c>
      <c r="F552" s="35">
        <v>26684</v>
      </c>
      <c r="G552" s="31">
        <f t="shared" si="41"/>
        <v>44561</v>
      </c>
      <c r="H552" s="27">
        <f t="shared" si="42"/>
        <v>48</v>
      </c>
      <c r="I552" s="26" t="str">
        <f t="shared" si="39"/>
        <v>Veteran</v>
      </c>
      <c r="J552" s="36" t="s">
        <v>1366</v>
      </c>
      <c r="K552" s="37"/>
    </row>
    <row r="553" spans="1:12" s="36" customFormat="1" hidden="1" x14ac:dyDescent="0.2">
      <c r="A553" s="69" t="s">
        <v>1202</v>
      </c>
      <c r="B553" s="36" t="s">
        <v>1594</v>
      </c>
      <c r="C553" s="36" t="s">
        <v>1022</v>
      </c>
      <c r="D553" s="36" t="s">
        <v>347</v>
      </c>
      <c r="E553" s="38" t="str">
        <f t="shared" si="40"/>
        <v>Men Senior</v>
      </c>
      <c r="F553" s="35">
        <v>31378</v>
      </c>
      <c r="G553" s="31">
        <f t="shared" si="41"/>
        <v>44561</v>
      </c>
      <c r="H553" s="27">
        <f t="shared" si="42"/>
        <v>36</v>
      </c>
      <c r="I553" s="26" t="str">
        <f t="shared" si="39"/>
        <v>Senior</v>
      </c>
      <c r="J553" s="36" t="s">
        <v>1366</v>
      </c>
      <c r="K553" s="37"/>
    </row>
    <row r="554" spans="1:12" s="36" customFormat="1" hidden="1" x14ac:dyDescent="0.2">
      <c r="A554" s="69" t="s">
        <v>1203</v>
      </c>
      <c r="B554" s="36" t="s">
        <v>1594</v>
      </c>
      <c r="C554" s="36" t="s">
        <v>1218</v>
      </c>
      <c r="D554" s="36" t="s">
        <v>278</v>
      </c>
      <c r="E554" s="38" t="str">
        <f t="shared" si="40"/>
        <v>Men Master</v>
      </c>
      <c r="F554" s="35">
        <v>23187</v>
      </c>
      <c r="G554" s="31">
        <f t="shared" si="41"/>
        <v>44561</v>
      </c>
      <c r="H554" s="27">
        <f t="shared" si="42"/>
        <v>58</v>
      </c>
      <c r="I554" s="26" t="str">
        <f t="shared" si="39"/>
        <v>Master</v>
      </c>
      <c r="J554" s="36" t="s">
        <v>1366</v>
      </c>
      <c r="K554" s="37"/>
    </row>
    <row r="555" spans="1:12" s="36" customFormat="1" hidden="1" x14ac:dyDescent="0.2">
      <c r="A555" s="69" t="s">
        <v>1209</v>
      </c>
      <c r="B555" s="36" t="s">
        <v>1359</v>
      </c>
      <c r="C555" s="36" t="s">
        <v>1219</v>
      </c>
      <c r="D555" s="36" t="s">
        <v>151</v>
      </c>
      <c r="E555" s="38" t="str">
        <f t="shared" si="40"/>
        <v>Men Senior</v>
      </c>
      <c r="F555" s="35">
        <v>33097</v>
      </c>
      <c r="G555" s="31">
        <f t="shared" si="41"/>
        <v>44561</v>
      </c>
      <c r="H555" s="27">
        <f t="shared" si="42"/>
        <v>31</v>
      </c>
      <c r="I555" s="26" t="str">
        <f t="shared" si="39"/>
        <v>Senior</v>
      </c>
      <c r="J555" s="36" t="s">
        <v>1366</v>
      </c>
      <c r="K555" s="37"/>
    </row>
    <row r="556" spans="1:12" s="36" customFormat="1" hidden="1" x14ac:dyDescent="0.2">
      <c r="A556" s="69" t="s">
        <v>1210</v>
      </c>
      <c r="B556" s="36" t="s">
        <v>1073</v>
      </c>
      <c r="C556" s="36" t="s">
        <v>198</v>
      </c>
      <c r="D556" s="36" t="s">
        <v>342</v>
      </c>
      <c r="E556" s="38" t="str">
        <f t="shared" si="40"/>
        <v>Men Senior</v>
      </c>
      <c r="F556" s="35">
        <v>33381</v>
      </c>
      <c r="G556" s="31">
        <f t="shared" si="41"/>
        <v>44561</v>
      </c>
      <c r="H556" s="27">
        <f t="shared" si="42"/>
        <v>30</v>
      </c>
      <c r="I556" s="26" t="str">
        <f t="shared" si="39"/>
        <v>Senior</v>
      </c>
      <c r="J556" s="36" t="s">
        <v>1366</v>
      </c>
      <c r="K556" s="37"/>
    </row>
    <row r="557" spans="1:12" s="36" customFormat="1" hidden="1" x14ac:dyDescent="0.2">
      <c r="A557" s="69" t="s">
        <v>1211</v>
      </c>
      <c r="B557" s="36" t="s">
        <v>1073</v>
      </c>
      <c r="C557" s="36" t="s">
        <v>1220</v>
      </c>
      <c r="D557" s="36" t="s">
        <v>89</v>
      </c>
      <c r="E557" s="38" t="str">
        <f t="shared" si="40"/>
        <v>Men Senior</v>
      </c>
      <c r="F557" s="35">
        <v>35562</v>
      </c>
      <c r="G557" s="31">
        <f t="shared" si="41"/>
        <v>44561</v>
      </c>
      <c r="H557" s="27">
        <f t="shared" si="42"/>
        <v>24</v>
      </c>
      <c r="I557" s="26" t="str">
        <f t="shared" si="39"/>
        <v>Senior</v>
      </c>
      <c r="J557" s="36" t="s">
        <v>1366</v>
      </c>
      <c r="K557" s="37"/>
    </row>
    <row r="558" spans="1:12" s="36" customFormat="1" hidden="1" x14ac:dyDescent="0.2">
      <c r="A558" s="69" t="s">
        <v>1212</v>
      </c>
      <c r="B558" s="36" t="s">
        <v>1465</v>
      </c>
      <c r="C558" s="36" t="s">
        <v>308</v>
      </c>
      <c r="D558" s="36" t="s">
        <v>138</v>
      </c>
      <c r="E558" s="38" t="str">
        <f t="shared" si="40"/>
        <v>Men Master</v>
      </c>
      <c r="F558" s="35">
        <v>25325</v>
      </c>
      <c r="G558" s="31">
        <f t="shared" si="41"/>
        <v>44561</v>
      </c>
      <c r="H558" s="27">
        <f t="shared" si="42"/>
        <v>52</v>
      </c>
      <c r="I558" s="26" t="str">
        <f t="shared" si="39"/>
        <v>Master</v>
      </c>
      <c r="J558" s="36" t="s">
        <v>1366</v>
      </c>
      <c r="K558" s="37"/>
    </row>
    <row r="559" spans="1:12" s="36" customFormat="1" hidden="1" x14ac:dyDescent="0.2">
      <c r="A559" s="69" t="s">
        <v>1213</v>
      </c>
      <c r="B559" s="36" t="s">
        <v>1465</v>
      </c>
      <c r="C559" s="36" t="s">
        <v>1221</v>
      </c>
      <c r="D559" s="36" t="s">
        <v>137</v>
      </c>
      <c r="E559" s="38" t="str">
        <f t="shared" si="40"/>
        <v>Men Senior</v>
      </c>
      <c r="F559" s="35">
        <v>32632</v>
      </c>
      <c r="G559" s="31">
        <f t="shared" si="41"/>
        <v>44561</v>
      </c>
      <c r="H559" s="27">
        <f t="shared" si="42"/>
        <v>32</v>
      </c>
      <c r="I559" s="26" t="str">
        <f t="shared" ref="I559:I590" si="43">IF(H559="","Senior",IF(H559&gt;59.999,"Grand Masters",IF(H559&gt;49.999,"Master",IF(H559&gt;39.999,"Veteran",IF(H559&gt;21.999,"Senior",IF(H559&gt;16.999,"U/21","U/16"))))))</f>
        <v>Senior</v>
      </c>
      <c r="J559" s="36" t="s">
        <v>1366</v>
      </c>
      <c r="K559" s="37">
        <v>89040500428</v>
      </c>
      <c r="L559" s="36" t="s">
        <v>1582</v>
      </c>
    </row>
    <row r="560" spans="1:12" hidden="1" x14ac:dyDescent="0.2">
      <c r="A560" s="119" t="s">
        <v>1214</v>
      </c>
      <c r="B560" s="23" t="s">
        <v>38</v>
      </c>
      <c r="C560" s="23" t="s">
        <v>1222</v>
      </c>
      <c r="D560" s="23" t="s">
        <v>1223</v>
      </c>
      <c r="E560" s="26" t="str">
        <f t="shared" si="40"/>
        <v>Men Senior</v>
      </c>
      <c r="F560" s="24">
        <v>34261</v>
      </c>
      <c r="G560" s="31">
        <f t="shared" si="41"/>
        <v>44561</v>
      </c>
      <c r="H560" s="27">
        <f t="shared" si="42"/>
        <v>28</v>
      </c>
      <c r="I560" s="26" t="str">
        <f t="shared" si="43"/>
        <v>Senior</v>
      </c>
      <c r="J560" s="23" t="s">
        <v>1366</v>
      </c>
      <c r="K560" s="25">
        <v>93011900124</v>
      </c>
      <c r="L560" s="23" t="s">
        <v>1582</v>
      </c>
    </row>
    <row r="561" spans="1:12" s="36" customFormat="1" hidden="1" x14ac:dyDescent="0.2">
      <c r="A561" s="69" t="s">
        <v>1215</v>
      </c>
      <c r="B561" s="36" t="s">
        <v>1437</v>
      </c>
      <c r="C561" s="36" t="s">
        <v>127</v>
      </c>
      <c r="D561" s="36" t="s">
        <v>128</v>
      </c>
      <c r="E561" s="38" t="str">
        <f t="shared" si="40"/>
        <v>Men Master</v>
      </c>
      <c r="F561" s="35">
        <v>25426</v>
      </c>
      <c r="G561" s="31">
        <f t="shared" si="41"/>
        <v>44561</v>
      </c>
      <c r="H561" s="27">
        <f t="shared" si="42"/>
        <v>52</v>
      </c>
      <c r="I561" s="26" t="str">
        <f t="shared" si="43"/>
        <v>Master</v>
      </c>
      <c r="J561" s="36" t="s">
        <v>1366</v>
      </c>
      <c r="K561" s="37"/>
    </row>
    <row r="562" spans="1:12" s="36" customFormat="1" hidden="1" x14ac:dyDescent="0.2">
      <c r="A562" s="69" t="s">
        <v>1216</v>
      </c>
      <c r="B562" s="36" t="s">
        <v>1437</v>
      </c>
      <c r="C562" s="36" t="s">
        <v>380</v>
      </c>
      <c r="D562" s="36" t="s">
        <v>1230</v>
      </c>
      <c r="E562" s="38" t="str">
        <f t="shared" si="40"/>
        <v>Men Grand Masters</v>
      </c>
      <c r="F562" s="35">
        <v>17441</v>
      </c>
      <c r="G562" s="31">
        <f t="shared" si="41"/>
        <v>44561</v>
      </c>
      <c r="H562" s="27">
        <f t="shared" si="42"/>
        <v>74</v>
      </c>
      <c r="I562" s="26" t="str">
        <f t="shared" si="43"/>
        <v>Grand Masters</v>
      </c>
      <c r="J562" s="36" t="s">
        <v>1366</v>
      </c>
      <c r="K562" s="37"/>
    </row>
    <row r="563" spans="1:12" s="36" customFormat="1" hidden="1" x14ac:dyDescent="0.2">
      <c r="A563" s="69" t="s">
        <v>1217</v>
      </c>
      <c r="B563" s="36" t="s">
        <v>1437</v>
      </c>
      <c r="C563" s="36" t="s">
        <v>1231</v>
      </c>
      <c r="D563" s="36" t="s">
        <v>370</v>
      </c>
      <c r="E563" s="38" t="str">
        <f t="shared" si="40"/>
        <v>Ladies Senior</v>
      </c>
      <c r="F563" s="35">
        <v>32874</v>
      </c>
      <c r="G563" s="31">
        <f t="shared" si="41"/>
        <v>44561</v>
      </c>
      <c r="H563" s="27">
        <f t="shared" si="42"/>
        <v>32</v>
      </c>
      <c r="I563" s="26" t="str">
        <f t="shared" si="43"/>
        <v>Senior</v>
      </c>
      <c r="J563" s="36" t="s">
        <v>67</v>
      </c>
      <c r="K563" s="37"/>
    </row>
    <row r="564" spans="1:12" s="36" customFormat="1" hidden="1" x14ac:dyDescent="0.2">
      <c r="A564" s="69" t="s">
        <v>1224</v>
      </c>
      <c r="B564" s="36" t="s">
        <v>1437</v>
      </c>
      <c r="C564" s="36" t="s">
        <v>1232</v>
      </c>
      <c r="D564" s="36" t="s">
        <v>1003</v>
      </c>
      <c r="E564" s="38" t="str">
        <f t="shared" si="40"/>
        <v>Men Veteran</v>
      </c>
      <c r="F564" s="35">
        <v>29355</v>
      </c>
      <c r="G564" s="31">
        <f t="shared" si="41"/>
        <v>44561</v>
      </c>
      <c r="H564" s="27">
        <f t="shared" si="42"/>
        <v>41</v>
      </c>
      <c r="I564" s="26" t="str">
        <f t="shared" si="43"/>
        <v>Veteran</v>
      </c>
      <c r="J564" s="36" t="s">
        <v>1366</v>
      </c>
      <c r="K564" s="37">
        <v>8005145067089</v>
      </c>
      <c r="L564" s="36" t="s">
        <v>1585</v>
      </c>
    </row>
    <row r="565" spans="1:12" hidden="1" x14ac:dyDescent="0.2">
      <c r="A565" s="116" t="s">
        <v>1225</v>
      </c>
      <c r="B565" s="23" t="s">
        <v>47</v>
      </c>
      <c r="C565" s="23" t="s">
        <v>260</v>
      </c>
      <c r="D565" s="23" t="s">
        <v>1233</v>
      </c>
      <c r="E565" s="26" t="str">
        <f t="shared" si="40"/>
        <v>Men Senior</v>
      </c>
      <c r="F565" s="24">
        <v>30673</v>
      </c>
      <c r="G565" s="31">
        <f t="shared" si="41"/>
        <v>44561</v>
      </c>
      <c r="H565" s="27">
        <f t="shared" si="42"/>
        <v>38</v>
      </c>
      <c r="I565" s="26" t="str">
        <f t="shared" si="43"/>
        <v>Senior</v>
      </c>
      <c r="J565" s="23" t="s">
        <v>1366</v>
      </c>
      <c r="K565" s="25">
        <v>83122310749</v>
      </c>
      <c r="L565" s="23" t="s">
        <v>1582</v>
      </c>
    </row>
    <row r="566" spans="1:12" hidden="1" x14ac:dyDescent="0.2">
      <c r="A566" s="118" t="s">
        <v>1226</v>
      </c>
      <c r="B566" s="23" t="s">
        <v>2079</v>
      </c>
      <c r="C566" s="23" t="s">
        <v>1234</v>
      </c>
      <c r="D566" s="23" t="s">
        <v>152</v>
      </c>
      <c r="E566" s="26" t="str">
        <f t="shared" si="40"/>
        <v>Men Veteran</v>
      </c>
      <c r="F566" s="24">
        <v>29374</v>
      </c>
      <c r="G566" s="31">
        <f t="shared" si="41"/>
        <v>44561</v>
      </c>
      <c r="H566" s="27">
        <f t="shared" si="42"/>
        <v>41</v>
      </c>
      <c r="I566" s="26" t="str">
        <f t="shared" si="43"/>
        <v>Veteran</v>
      </c>
      <c r="J566" s="23" t="s">
        <v>1366</v>
      </c>
      <c r="K566" s="25">
        <v>8006021982</v>
      </c>
      <c r="L566" s="23" t="s">
        <v>1582</v>
      </c>
    </row>
    <row r="567" spans="1:12" s="36" customFormat="1" hidden="1" x14ac:dyDescent="0.2">
      <c r="A567" s="69" t="s">
        <v>1227</v>
      </c>
      <c r="B567" s="36" t="s">
        <v>1502</v>
      </c>
      <c r="C567" s="36" t="s">
        <v>364</v>
      </c>
      <c r="D567" s="36" t="s">
        <v>190</v>
      </c>
      <c r="E567" s="38" t="str">
        <f t="shared" si="40"/>
        <v>Men Veteran</v>
      </c>
      <c r="F567" s="35">
        <v>29930</v>
      </c>
      <c r="G567" s="31">
        <f t="shared" si="41"/>
        <v>44561</v>
      </c>
      <c r="H567" s="27">
        <f t="shared" si="42"/>
        <v>40</v>
      </c>
      <c r="I567" s="26" t="str">
        <f t="shared" si="43"/>
        <v>Veteran</v>
      </c>
      <c r="J567" s="36" t="s">
        <v>1366</v>
      </c>
      <c r="K567" s="37"/>
    </row>
    <row r="568" spans="1:12" s="36" customFormat="1" hidden="1" x14ac:dyDescent="0.2">
      <c r="A568" s="69" t="s">
        <v>1228</v>
      </c>
      <c r="B568" s="36" t="s">
        <v>1502</v>
      </c>
      <c r="C568" s="36" t="s">
        <v>1239</v>
      </c>
      <c r="D568" s="36" t="s">
        <v>1088</v>
      </c>
      <c r="E568" s="38" t="str">
        <f t="shared" si="40"/>
        <v>Men Senior</v>
      </c>
      <c r="F568" s="35">
        <v>33007</v>
      </c>
      <c r="G568" s="31">
        <f t="shared" si="41"/>
        <v>44561</v>
      </c>
      <c r="H568" s="27">
        <f t="shared" si="42"/>
        <v>31</v>
      </c>
      <c r="I568" s="26" t="str">
        <f t="shared" si="43"/>
        <v>Senior</v>
      </c>
      <c r="J568" s="36" t="s">
        <v>1366</v>
      </c>
      <c r="K568" s="37"/>
    </row>
    <row r="569" spans="1:12" s="36" customFormat="1" hidden="1" x14ac:dyDescent="0.2">
      <c r="A569" s="69" t="s">
        <v>1229</v>
      </c>
      <c r="B569" s="36" t="s">
        <v>1502</v>
      </c>
      <c r="C569" s="36" t="s">
        <v>1240</v>
      </c>
      <c r="D569" s="36" t="s">
        <v>1241</v>
      </c>
      <c r="E569" s="38" t="str">
        <f t="shared" si="40"/>
        <v>Men Senior</v>
      </c>
      <c r="F569" s="35">
        <v>34498</v>
      </c>
      <c r="G569" s="31">
        <f t="shared" si="41"/>
        <v>44561</v>
      </c>
      <c r="H569" s="27">
        <f t="shared" si="42"/>
        <v>27</v>
      </c>
      <c r="I569" s="26" t="str">
        <f t="shared" si="43"/>
        <v>Senior</v>
      </c>
      <c r="J569" s="36" t="s">
        <v>1366</v>
      </c>
      <c r="K569" s="37"/>
    </row>
    <row r="570" spans="1:12" s="36" customFormat="1" hidden="1" x14ac:dyDescent="0.2">
      <c r="A570" s="69" t="s">
        <v>1235</v>
      </c>
      <c r="B570" s="36" t="s">
        <v>1502</v>
      </c>
      <c r="C570" s="36" t="s">
        <v>1242</v>
      </c>
      <c r="D570" s="36" t="s">
        <v>1250</v>
      </c>
      <c r="E570" s="38" t="str">
        <f t="shared" si="40"/>
        <v>Men Veteran</v>
      </c>
      <c r="F570" s="35">
        <v>27913</v>
      </c>
      <c r="G570" s="31">
        <f t="shared" si="41"/>
        <v>44561</v>
      </c>
      <c r="H570" s="27">
        <f t="shared" si="42"/>
        <v>45</v>
      </c>
      <c r="I570" s="26" t="str">
        <f t="shared" si="43"/>
        <v>Veteran</v>
      </c>
      <c r="J570" s="36" t="s">
        <v>1366</v>
      </c>
      <c r="K570" s="37"/>
    </row>
    <row r="571" spans="1:12" hidden="1" x14ac:dyDescent="0.2">
      <c r="A571" s="118" t="s">
        <v>1236</v>
      </c>
      <c r="B571" s="23" t="s">
        <v>2079</v>
      </c>
      <c r="C571" s="23" t="s">
        <v>1243</v>
      </c>
      <c r="D571" s="23" t="s">
        <v>81</v>
      </c>
      <c r="E571" s="26" t="str">
        <f t="shared" si="40"/>
        <v>Men Senior</v>
      </c>
      <c r="F571" s="24">
        <v>31838</v>
      </c>
      <c r="G571" s="31">
        <f t="shared" si="41"/>
        <v>44561</v>
      </c>
      <c r="H571" s="27">
        <f t="shared" si="42"/>
        <v>34</v>
      </c>
      <c r="I571" s="26" t="str">
        <f t="shared" si="43"/>
        <v>Senior</v>
      </c>
      <c r="J571" s="23" t="s">
        <v>1366</v>
      </c>
      <c r="K571" s="25">
        <v>87030200179</v>
      </c>
      <c r="L571" s="23" t="s">
        <v>1582</v>
      </c>
    </row>
    <row r="572" spans="1:12" s="36" customFormat="1" hidden="1" x14ac:dyDescent="0.2">
      <c r="A572" s="69" t="s">
        <v>1237</v>
      </c>
      <c r="B572" s="36" t="s">
        <v>1502</v>
      </c>
      <c r="C572" s="36" t="s">
        <v>95</v>
      </c>
      <c r="D572" s="36" t="s">
        <v>387</v>
      </c>
      <c r="E572" s="38" t="str">
        <f t="shared" si="40"/>
        <v>Men Senior</v>
      </c>
      <c r="F572" s="35">
        <v>36504</v>
      </c>
      <c r="G572" s="31">
        <f t="shared" si="41"/>
        <v>44561</v>
      </c>
      <c r="H572" s="27">
        <f t="shared" si="42"/>
        <v>22</v>
      </c>
      <c r="I572" s="26" t="str">
        <f t="shared" si="43"/>
        <v>Senior</v>
      </c>
      <c r="J572" s="36" t="s">
        <v>1366</v>
      </c>
      <c r="K572" s="37"/>
    </row>
    <row r="573" spans="1:12" s="36" customFormat="1" hidden="1" x14ac:dyDescent="0.2">
      <c r="A573" s="69" t="s">
        <v>1238</v>
      </c>
      <c r="B573" s="36" t="s">
        <v>1502</v>
      </c>
      <c r="C573" s="36" t="s">
        <v>1249</v>
      </c>
      <c r="D573" s="36" t="s">
        <v>78</v>
      </c>
      <c r="E573" s="38" t="str">
        <f t="shared" si="40"/>
        <v>Men Veteran</v>
      </c>
      <c r="F573" s="35">
        <v>28553</v>
      </c>
      <c r="G573" s="31">
        <f t="shared" si="41"/>
        <v>44561</v>
      </c>
      <c r="H573" s="27">
        <f t="shared" si="42"/>
        <v>43</v>
      </c>
      <c r="I573" s="26" t="str">
        <f t="shared" si="43"/>
        <v>Veteran</v>
      </c>
      <c r="J573" s="36" t="s">
        <v>1366</v>
      </c>
      <c r="K573" s="37"/>
    </row>
    <row r="574" spans="1:12" hidden="1" x14ac:dyDescent="0.2">
      <c r="A574" s="116" t="s">
        <v>1244</v>
      </c>
      <c r="B574" s="23" t="s">
        <v>40</v>
      </c>
      <c r="C574" s="23" t="s">
        <v>139</v>
      </c>
      <c r="D574" s="23" t="s">
        <v>342</v>
      </c>
      <c r="E574" s="26" t="str">
        <f t="shared" si="40"/>
        <v>Men Veteran</v>
      </c>
      <c r="F574" s="24">
        <v>27284</v>
      </c>
      <c r="G574" s="31">
        <f t="shared" si="41"/>
        <v>44561</v>
      </c>
      <c r="H574" s="27">
        <f t="shared" si="42"/>
        <v>47</v>
      </c>
      <c r="I574" s="26" t="str">
        <f t="shared" si="43"/>
        <v>Veteran</v>
      </c>
      <c r="J574" s="23" t="s">
        <v>1366</v>
      </c>
      <c r="K574" s="25">
        <v>74091210295</v>
      </c>
      <c r="L574" s="23" t="s">
        <v>1582</v>
      </c>
    </row>
    <row r="575" spans="1:12" s="36" customFormat="1" hidden="1" x14ac:dyDescent="0.2">
      <c r="A575" s="69" t="s">
        <v>1245</v>
      </c>
      <c r="B575" s="36" t="s">
        <v>1360</v>
      </c>
      <c r="C575" s="36" t="s">
        <v>458</v>
      </c>
      <c r="D575" s="36" t="s">
        <v>125</v>
      </c>
      <c r="E575" s="38" t="str">
        <f t="shared" si="40"/>
        <v>Men Senior</v>
      </c>
      <c r="F575" s="39">
        <v>33222</v>
      </c>
      <c r="G575" s="31">
        <f t="shared" si="41"/>
        <v>44561</v>
      </c>
      <c r="H575" s="27">
        <f t="shared" si="42"/>
        <v>31</v>
      </c>
      <c r="I575" s="26" t="str">
        <f t="shared" si="43"/>
        <v>Senior</v>
      </c>
      <c r="J575" s="36" t="s">
        <v>1366</v>
      </c>
      <c r="K575" s="37">
        <v>901215600122</v>
      </c>
    </row>
    <row r="576" spans="1:12" s="36" customFormat="1" hidden="1" x14ac:dyDescent="0.2">
      <c r="A576" s="69" t="s">
        <v>1246</v>
      </c>
      <c r="B576" s="36" t="s">
        <v>1070</v>
      </c>
      <c r="C576" s="36" t="s">
        <v>1251</v>
      </c>
      <c r="D576" s="36" t="s">
        <v>155</v>
      </c>
      <c r="E576" s="38" t="str">
        <f t="shared" si="40"/>
        <v>Men U/21</v>
      </c>
      <c r="F576" s="35">
        <v>36643</v>
      </c>
      <c r="G576" s="31">
        <f t="shared" si="41"/>
        <v>44561</v>
      </c>
      <c r="H576" s="27">
        <f t="shared" si="42"/>
        <v>21</v>
      </c>
      <c r="I576" s="26" t="str">
        <f t="shared" si="43"/>
        <v>U/21</v>
      </c>
      <c r="J576" s="36" t="s">
        <v>1366</v>
      </c>
      <c r="K576" s="37"/>
    </row>
    <row r="577" spans="1:12" s="36" customFormat="1" hidden="1" x14ac:dyDescent="0.2">
      <c r="A577" s="69" t="s">
        <v>1247</v>
      </c>
      <c r="B577" s="36" t="s">
        <v>1343</v>
      </c>
      <c r="C577" s="36" t="s">
        <v>345</v>
      </c>
      <c r="D577" s="36" t="s">
        <v>1257</v>
      </c>
      <c r="E577" s="38" t="str">
        <f t="shared" si="40"/>
        <v>Men Grand Masters</v>
      </c>
      <c r="F577" s="35"/>
      <c r="G577" s="31">
        <f t="shared" si="41"/>
        <v>44561</v>
      </c>
      <c r="H577" s="27">
        <f t="shared" si="42"/>
        <v>122</v>
      </c>
      <c r="I577" s="26" t="str">
        <f t="shared" si="43"/>
        <v>Grand Masters</v>
      </c>
      <c r="J577" s="36" t="s">
        <v>1366</v>
      </c>
      <c r="K577" s="37"/>
    </row>
    <row r="578" spans="1:12" hidden="1" x14ac:dyDescent="0.2">
      <c r="A578" s="116" t="s">
        <v>1248</v>
      </c>
      <c r="B578" s="23" t="s">
        <v>49</v>
      </c>
      <c r="C578" s="23" t="s">
        <v>1258</v>
      </c>
      <c r="D578" s="23" t="s">
        <v>1167</v>
      </c>
      <c r="E578" s="26" t="str">
        <f t="shared" si="40"/>
        <v>Men Senior</v>
      </c>
      <c r="F578" s="24">
        <v>30624</v>
      </c>
      <c r="G578" s="31">
        <f t="shared" si="41"/>
        <v>44561</v>
      </c>
      <c r="H578" s="27">
        <f t="shared" si="42"/>
        <v>38</v>
      </c>
      <c r="I578" s="26" t="str">
        <f t="shared" si="43"/>
        <v>Senior</v>
      </c>
      <c r="J578" s="23" t="s">
        <v>1366</v>
      </c>
      <c r="K578" s="25">
        <v>83110410637</v>
      </c>
      <c r="L578" s="23" t="s">
        <v>1582</v>
      </c>
    </row>
    <row r="579" spans="1:12" s="36" customFormat="1" hidden="1" x14ac:dyDescent="0.2">
      <c r="A579" s="69" t="s">
        <v>1252</v>
      </c>
      <c r="B579" s="36" t="s">
        <v>1358</v>
      </c>
      <c r="C579" s="36" t="s">
        <v>456</v>
      </c>
      <c r="D579" s="36" t="s">
        <v>279</v>
      </c>
      <c r="E579" s="38" t="str">
        <f t="shared" si="40"/>
        <v>Men Grand Masters</v>
      </c>
      <c r="F579" s="35">
        <v>22086</v>
      </c>
      <c r="G579" s="31">
        <f t="shared" si="41"/>
        <v>44561</v>
      </c>
      <c r="H579" s="27">
        <f t="shared" si="42"/>
        <v>61</v>
      </c>
      <c r="I579" s="26" t="str">
        <f t="shared" si="43"/>
        <v>Grand Masters</v>
      </c>
      <c r="J579" s="36" t="s">
        <v>1366</v>
      </c>
      <c r="K579" s="37">
        <v>60061900257</v>
      </c>
      <c r="L579" s="36" t="s">
        <v>1582</v>
      </c>
    </row>
    <row r="580" spans="1:12" s="36" customFormat="1" hidden="1" x14ac:dyDescent="0.2">
      <c r="A580" s="69" t="s">
        <v>1253</v>
      </c>
      <c r="B580" s="36" t="s">
        <v>1358</v>
      </c>
      <c r="C580" s="36" t="s">
        <v>73</v>
      </c>
      <c r="D580" s="36" t="s">
        <v>1259</v>
      </c>
      <c r="E580" s="38" t="str">
        <f t="shared" si="40"/>
        <v>Men Senior</v>
      </c>
      <c r="F580" s="35">
        <v>31261</v>
      </c>
      <c r="G580" s="31">
        <f t="shared" si="41"/>
        <v>44561</v>
      </c>
      <c r="H580" s="27">
        <f t="shared" si="42"/>
        <v>36</v>
      </c>
      <c r="I580" s="26" t="str">
        <f t="shared" si="43"/>
        <v>Senior</v>
      </c>
      <c r="J580" s="36" t="s">
        <v>1366</v>
      </c>
      <c r="K580" s="37"/>
    </row>
    <row r="581" spans="1:12" hidden="1" x14ac:dyDescent="0.2">
      <c r="A581" s="116" t="s">
        <v>1254</v>
      </c>
      <c r="B581" s="23" t="s">
        <v>49</v>
      </c>
      <c r="C581" s="23" t="s">
        <v>92</v>
      </c>
      <c r="D581" s="23" t="s">
        <v>1002</v>
      </c>
      <c r="E581" s="26" t="str">
        <f t="shared" si="40"/>
        <v>Men Veteran</v>
      </c>
      <c r="F581" s="24">
        <v>28078</v>
      </c>
      <c r="G581" s="31">
        <f t="shared" si="41"/>
        <v>44561</v>
      </c>
      <c r="H581" s="27">
        <f t="shared" si="42"/>
        <v>45</v>
      </c>
      <c r="I581" s="26" t="str">
        <f t="shared" si="43"/>
        <v>Veteran</v>
      </c>
      <c r="J581" s="23" t="s">
        <v>1366</v>
      </c>
      <c r="K581" s="25">
        <v>76111410296</v>
      </c>
      <c r="L581" s="23" t="s">
        <v>1582</v>
      </c>
    </row>
    <row r="582" spans="1:12" s="36" customFormat="1" hidden="1" x14ac:dyDescent="0.2">
      <c r="A582" s="69" t="s">
        <v>1255</v>
      </c>
      <c r="B582" s="36" t="s">
        <v>1358</v>
      </c>
      <c r="C582" s="36" t="s">
        <v>1266</v>
      </c>
      <c r="D582" s="36" t="s">
        <v>277</v>
      </c>
      <c r="E582" s="38" t="str">
        <f t="shared" si="40"/>
        <v>Men U/16</v>
      </c>
      <c r="F582" s="35">
        <v>39329</v>
      </c>
      <c r="G582" s="31">
        <f t="shared" si="41"/>
        <v>44561</v>
      </c>
      <c r="H582" s="27">
        <f t="shared" si="42"/>
        <v>14</v>
      </c>
      <c r="I582" s="26" t="str">
        <f t="shared" si="43"/>
        <v>U/16</v>
      </c>
      <c r="J582" s="36" t="s">
        <v>1366</v>
      </c>
      <c r="K582" s="37"/>
    </row>
    <row r="583" spans="1:12" hidden="1" x14ac:dyDescent="0.2">
      <c r="A583" s="69" t="s">
        <v>1256</v>
      </c>
      <c r="B583" s="36" t="s">
        <v>1358</v>
      </c>
      <c r="C583" s="36" t="s">
        <v>1267</v>
      </c>
      <c r="D583" s="36" t="s">
        <v>1002</v>
      </c>
      <c r="E583" s="38" t="str">
        <f t="shared" si="40"/>
        <v>Men Senior</v>
      </c>
      <c r="F583" s="35">
        <v>30038</v>
      </c>
      <c r="G583" s="31">
        <f t="shared" si="41"/>
        <v>44561</v>
      </c>
      <c r="H583" s="27">
        <f t="shared" si="42"/>
        <v>39</v>
      </c>
      <c r="I583" s="26" t="str">
        <f t="shared" si="43"/>
        <v>Senior</v>
      </c>
      <c r="J583" s="36" t="s">
        <v>1366</v>
      </c>
      <c r="K583" s="37">
        <v>82032810107</v>
      </c>
      <c r="L583" s="36" t="s">
        <v>1582</v>
      </c>
    </row>
    <row r="584" spans="1:12" s="36" customFormat="1" hidden="1" x14ac:dyDescent="0.2">
      <c r="A584" s="69" t="s">
        <v>1260</v>
      </c>
      <c r="B584" s="36" t="s">
        <v>1358</v>
      </c>
      <c r="C584" s="36" t="s">
        <v>1268</v>
      </c>
      <c r="D584" s="36" t="s">
        <v>409</v>
      </c>
      <c r="E584" s="38" t="str">
        <f t="shared" si="40"/>
        <v>Men Grand Masters</v>
      </c>
      <c r="F584" s="35">
        <v>22348</v>
      </c>
      <c r="G584" s="31">
        <f t="shared" si="41"/>
        <v>44561</v>
      </c>
      <c r="H584" s="27">
        <f t="shared" si="42"/>
        <v>60</v>
      </c>
      <c r="I584" s="26" t="str">
        <f t="shared" si="43"/>
        <v>Grand Masters</v>
      </c>
      <c r="J584" s="36" t="s">
        <v>1366</v>
      </c>
      <c r="K584" s="37">
        <v>61030800146</v>
      </c>
      <c r="L584" s="36" t="s">
        <v>1582</v>
      </c>
    </row>
    <row r="585" spans="1:12" hidden="1" x14ac:dyDescent="0.2">
      <c r="A585" s="116" t="s">
        <v>1261</v>
      </c>
      <c r="B585" s="23" t="s">
        <v>43</v>
      </c>
      <c r="C585" s="23" t="s">
        <v>386</v>
      </c>
      <c r="D585" s="23" t="s">
        <v>1278</v>
      </c>
      <c r="E585" s="26" t="str">
        <f t="shared" si="40"/>
        <v>Men Veteran</v>
      </c>
      <c r="F585" s="24">
        <v>27968</v>
      </c>
      <c r="G585" s="31">
        <f t="shared" si="41"/>
        <v>44561</v>
      </c>
      <c r="H585" s="27">
        <f t="shared" si="42"/>
        <v>45</v>
      </c>
      <c r="I585" s="26" t="str">
        <f t="shared" si="43"/>
        <v>Veteran</v>
      </c>
      <c r="J585" s="23" t="s">
        <v>1366</v>
      </c>
      <c r="K585" s="25">
        <v>7607275750086</v>
      </c>
      <c r="L585" s="23" t="s">
        <v>1585</v>
      </c>
    </row>
    <row r="586" spans="1:12" hidden="1" x14ac:dyDescent="0.2">
      <c r="A586" s="116" t="s">
        <v>1264</v>
      </c>
      <c r="B586" s="23" t="s">
        <v>42</v>
      </c>
      <c r="C586" s="23" t="s">
        <v>1641</v>
      </c>
      <c r="D586" s="23" t="s">
        <v>1009</v>
      </c>
      <c r="E586" s="26" t="str">
        <f t="shared" si="40"/>
        <v>Ladies Master</v>
      </c>
      <c r="F586" s="24">
        <v>25594</v>
      </c>
      <c r="G586" s="31">
        <f t="shared" si="41"/>
        <v>44561</v>
      </c>
      <c r="H586" s="27">
        <f t="shared" si="42"/>
        <v>51</v>
      </c>
      <c r="I586" s="26" t="str">
        <f t="shared" si="43"/>
        <v>Master</v>
      </c>
      <c r="J586" s="23" t="s">
        <v>67</v>
      </c>
      <c r="K586" s="25">
        <v>70012600385</v>
      </c>
      <c r="L586" s="23" t="s">
        <v>1582</v>
      </c>
    </row>
    <row r="587" spans="1:12" s="36" customFormat="1" hidden="1" x14ac:dyDescent="0.2">
      <c r="A587" s="69" t="s">
        <v>1263</v>
      </c>
      <c r="B587" s="36" t="s">
        <v>1121</v>
      </c>
      <c r="C587" s="36" t="s">
        <v>198</v>
      </c>
      <c r="D587" s="36" t="s">
        <v>158</v>
      </c>
      <c r="E587" s="38" t="str">
        <f t="shared" si="40"/>
        <v>Men Senior</v>
      </c>
      <c r="F587" s="35">
        <v>30652</v>
      </c>
      <c r="G587" s="31">
        <f t="shared" si="41"/>
        <v>44561</v>
      </c>
      <c r="H587" s="27">
        <f t="shared" si="42"/>
        <v>38</v>
      </c>
      <c r="I587" s="26" t="str">
        <f t="shared" si="43"/>
        <v>Senior</v>
      </c>
      <c r="J587" s="36" t="s">
        <v>1366</v>
      </c>
      <c r="K587" s="37"/>
    </row>
    <row r="588" spans="1:12" s="36" customFormat="1" hidden="1" x14ac:dyDescent="0.2">
      <c r="A588" s="69" t="s">
        <v>1274</v>
      </c>
      <c r="B588" s="36" t="s">
        <v>1803</v>
      </c>
      <c r="C588" s="36" t="s">
        <v>1284</v>
      </c>
      <c r="D588" s="36" t="s">
        <v>431</v>
      </c>
      <c r="E588" s="38" t="str">
        <f t="shared" si="40"/>
        <v>Men Grand Masters</v>
      </c>
      <c r="F588" s="35">
        <v>17151</v>
      </c>
      <c r="G588" s="31">
        <f t="shared" si="41"/>
        <v>44561</v>
      </c>
      <c r="H588" s="27">
        <f t="shared" si="42"/>
        <v>75</v>
      </c>
      <c r="I588" s="26" t="str">
        <f t="shared" si="43"/>
        <v>Grand Masters</v>
      </c>
      <c r="J588" s="36" t="s">
        <v>1366</v>
      </c>
      <c r="K588" s="37">
        <v>700126010038</v>
      </c>
      <c r="L588" s="36" t="s">
        <v>1582</v>
      </c>
    </row>
    <row r="589" spans="1:12" s="36" customFormat="1" hidden="1" x14ac:dyDescent="0.2">
      <c r="A589" s="69" t="s">
        <v>1265</v>
      </c>
      <c r="B589" s="36" t="s">
        <v>1357</v>
      </c>
      <c r="C589" s="36" t="s">
        <v>261</v>
      </c>
      <c r="D589" s="36" t="s">
        <v>82</v>
      </c>
      <c r="E589" s="38" t="str">
        <f t="shared" si="40"/>
        <v>Men Master</v>
      </c>
      <c r="F589" s="35">
        <v>23115</v>
      </c>
      <c r="G589" s="31">
        <f t="shared" si="41"/>
        <v>44561</v>
      </c>
      <c r="H589" s="27">
        <f t="shared" si="42"/>
        <v>58</v>
      </c>
      <c r="I589" s="26" t="str">
        <f t="shared" si="43"/>
        <v>Master</v>
      </c>
      <c r="J589" s="36" t="s">
        <v>1366</v>
      </c>
      <c r="K589" s="37">
        <v>63041400510</v>
      </c>
      <c r="L589" s="36" t="s">
        <v>1582</v>
      </c>
    </row>
    <row r="590" spans="1:12" s="36" customFormat="1" hidden="1" x14ac:dyDescent="0.2">
      <c r="A590" s="69" t="s">
        <v>1269</v>
      </c>
      <c r="B590" s="36" t="s">
        <v>1357</v>
      </c>
      <c r="C590" s="36" t="s">
        <v>398</v>
      </c>
      <c r="D590" s="36" t="s">
        <v>1280</v>
      </c>
      <c r="E590" s="38" t="str">
        <f t="shared" si="40"/>
        <v>Men U/21</v>
      </c>
      <c r="F590" s="35">
        <v>36795</v>
      </c>
      <c r="G590" s="31">
        <f t="shared" si="41"/>
        <v>44561</v>
      </c>
      <c r="H590" s="27">
        <f t="shared" si="42"/>
        <v>21</v>
      </c>
      <c r="I590" s="26" t="str">
        <f t="shared" si="43"/>
        <v>U/21</v>
      </c>
      <c r="J590" s="36" t="s">
        <v>1366</v>
      </c>
      <c r="K590" s="37">
        <v>92600269</v>
      </c>
      <c r="L590" s="36" t="s">
        <v>1582</v>
      </c>
    </row>
    <row r="591" spans="1:12" s="36" customFormat="1" hidden="1" x14ac:dyDescent="0.2">
      <c r="A591" s="69" t="s">
        <v>1270</v>
      </c>
      <c r="B591" s="36" t="s">
        <v>1465</v>
      </c>
      <c r="C591" s="36" t="s">
        <v>1279</v>
      </c>
      <c r="D591" s="36" t="s">
        <v>230</v>
      </c>
      <c r="E591" s="38" t="str">
        <f t="shared" si="40"/>
        <v>Men Senior</v>
      </c>
      <c r="F591" s="35">
        <v>36178</v>
      </c>
      <c r="G591" s="31">
        <f t="shared" si="41"/>
        <v>44561</v>
      </c>
      <c r="H591" s="27">
        <f t="shared" si="42"/>
        <v>22</v>
      </c>
      <c r="I591" s="26" t="str">
        <f t="shared" ref="I591:I592" si="44">IF(H591="","Senior",IF(H591&gt;59.999,"Grand Masters",IF(H591&gt;49.999,"Master",IF(H591&gt;39.999,"Veteran",IF(H591&gt;21.999,"Senior",IF(H591&gt;16.999,"U/21","U/16"))))))</f>
        <v>Senior</v>
      </c>
      <c r="J591" s="36" t="s">
        <v>1366</v>
      </c>
      <c r="K591" s="37"/>
      <c r="L591" s="36" t="s">
        <v>1582</v>
      </c>
    </row>
    <row r="592" spans="1:12" hidden="1" x14ac:dyDescent="0.2">
      <c r="A592" s="116" t="s">
        <v>1271</v>
      </c>
      <c r="B592" s="23" t="s">
        <v>43</v>
      </c>
      <c r="C592" s="23" t="s">
        <v>157</v>
      </c>
      <c r="D592" s="23" t="s">
        <v>1281</v>
      </c>
      <c r="E592" s="26" t="str">
        <f t="shared" si="40"/>
        <v>Men Veteran</v>
      </c>
      <c r="F592" s="24">
        <v>26564</v>
      </c>
      <c r="G592" s="31">
        <f t="shared" si="41"/>
        <v>44561</v>
      </c>
      <c r="H592" s="27">
        <f t="shared" si="42"/>
        <v>49</v>
      </c>
      <c r="I592" s="26" t="str">
        <f t="shared" si="44"/>
        <v>Veteran</v>
      </c>
      <c r="J592" s="23" t="s">
        <v>1366</v>
      </c>
      <c r="K592" s="25">
        <v>72092210181</v>
      </c>
      <c r="L592" s="23" t="s">
        <v>1582</v>
      </c>
    </row>
    <row r="593" spans="1:12" ht="13.5" hidden="1" customHeight="1" x14ac:dyDescent="0.2">
      <c r="A593" s="233" t="s">
        <v>1272</v>
      </c>
      <c r="B593" s="23" t="s">
        <v>39</v>
      </c>
      <c r="C593" s="23" t="s">
        <v>203</v>
      </c>
      <c r="D593" s="23" t="s">
        <v>254</v>
      </c>
      <c r="E593" s="26" t="str">
        <f t="shared" si="40"/>
        <v>Men Master</v>
      </c>
      <c r="F593" s="24">
        <v>25087</v>
      </c>
      <c r="G593" s="31">
        <f t="shared" si="41"/>
        <v>44561</v>
      </c>
      <c r="H593" s="27">
        <f t="shared" si="42"/>
        <v>53</v>
      </c>
      <c r="I593" s="26" t="str">
        <f>IF(H593="","Men Senior",IF(H593&gt;59.999,"Grand Masters",IF(H593&gt;49.999,"Master",IF(H593&gt;39.999,"Veteran",IF(H593&gt;21.999,"Senior",IF(H593&gt;16.999,"U/21","U/16"))))))</f>
        <v>Master</v>
      </c>
      <c r="J593" s="23" t="s">
        <v>1366</v>
      </c>
      <c r="K593" s="25">
        <v>81062910060</v>
      </c>
      <c r="L593" s="23" t="s">
        <v>1582</v>
      </c>
    </row>
    <row r="594" spans="1:12" hidden="1" x14ac:dyDescent="0.2">
      <c r="A594" s="116" t="s">
        <v>1273</v>
      </c>
      <c r="B594" s="23" t="s">
        <v>48</v>
      </c>
      <c r="C594" s="23" t="s">
        <v>1612</v>
      </c>
      <c r="D594" s="23" t="s">
        <v>361</v>
      </c>
      <c r="E594" s="26" t="str">
        <f t="shared" si="40"/>
        <v>Men U/16</v>
      </c>
      <c r="F594" s="24">
        <v>41529</v>
      </c>
      <c r="G594" s="31">
        <f t="shared" si="41"/>
        <v>44561</v>
      </c>
      <c r="H594" s="27">
        <f t="shared" si="42"/>
        <v>8</v>
      </c>
      <c r="I594" s="26" t="str">
        <f t="shared" ref="I594:I623" si="45">IF(H594="","Senior",IF(H594&gt;59.999,"Grand Masters",IF(H594&gt;49.999,"Master",IF(H594&gt;39.999,"Veteran",IF(H594&gt;21.999,"Senior",IF(H594&gt;16.999,"U/21","U/16"))))))</f>
        <v>U/16</v>
      </c>
      <c r="J594" s="23" t="s">
        <v>1366</v>
      </c>
      <c r="K594" s="25">
        <v>20130912</v>
      </c>
      <c r="L594" s="23" t="s">
        <v>1582</v>
      </c>
    </row>
    <row r="595" spans="1:12" hidden="1" x14ac:dyDescent="0.2">
      <c r="A595" s="116" t="s">
        <v>1275</v>
      </c>
      <c r="B595" s="23" t="s">
        <v>2078</v>
      </c>
      <c r="C595" s="23" t="s">
        <v>1285</v>
      </c>
      <c r="D595" s="23" t="s">
        <v>1286</v>
      </c>
      <c r="E595" s="26" t="str">
        <f t="shared" si="40"/>
        <v>Men Senior</v>
      </c>
      <c r="F595" s="24">
        <v>36504</v>
      </c>
      <c r="G595" s="31">
        <f t="shared" si="41"/>
        <v>44561</v>
      </c>
      <c r="H595" s="27">
        <f t="shared" si="42"/>
        <v>22</v>
      </c>
      <c r="I595" s="26" t="str">
        <f t="shared" si="45"/>
        <v>Senior</v>
      </c>
      <c r="J595" s="23" t="s">
        <v>1366</v>
      </c>
      <c r="K595" s="25">
        <v>64060200018</v>
      </c>
      <c r="L595" s="23" t="s">
        <v>1582</v>
      </c>
    </row>
    <row r="596" spans="1:12" hidden="1" x14ac:dyDescent="0.2">
      <c r="A596" s="118" t="s">
        <v>1293</v>
      </c>
      <c r="B596" s="23" t="s">
        <v>47</v>
      </c>
      <c r="C596" s="23" t="s">
        <v>1311</v>
      </c>
      <c r="D596" s="23" t="s">
        <v>1338</v>
      </c>
      <c r="E596" s="26" t="str">
        <f t="shared" si="40"/>
        <v>Men Senior</v>
      </c>
      <c r="F596" s="24">
        <v>30822</v>
      </c>
      <c r="G596" s="31">
        <f t="shared" si="41"/>
        <v>44561</v>
      </c>
      <c r="H596" s="27">
        <f t="shared" si="42"/>
        <v>37</v>
      </c>
      <c r="I596" s="26" t="str">
        <f t="shared" si="45"/>
        <v>Senior</v>
      </c>
      <c r="J596" s="23" t="s">
        <v>1366</v>
      </c>
      <c r="K596" s="25">
        <v>19991210</v>
      </c>
      <c r="L596" s="23" t="s">
        <v>1582</v>
      </c>
    </row>
    <row r="597" spans="1:12" s="36" customFormat="1" hidden="1" x14ac:dyDescent="0.2">
      <c r="A597" s="69" t="s">
        <v>1287</v>
      </c>
      <c r="B597" s="36" t="s">
        <v>1501</v>
      </c>
      <c r="C597" s="36" t="s">
        <v>1220</v>
      </c>
      <c r="D597" s="36" t="s">
        <v>89</v>
      </c>
      <c r="E597" s="38" t="str">
        <f t="shared" si="40"/>
        <v>Men Senior</v>
      </c>
      <c r="F597" s="35">
        <v>35562</v>
      </c>
      <c r="G597" s="31">
        <f t="shared" si="41"/>
        <v>44561</v>
      </c>
      <c r="H597" s="27">
        <f t="shared" si="42"/>
        <v>24</v>
      </c>
      <c r="I597" s="26" t="str">
        <f t="shared" si="45"/>
        <v>Senior</v>
      </c>
      <c r="J597" s="36" t="s">
        <v>1366</v>
      </c>
      <c r="K597" s="37"/>
    </row>
    <row r="598" spans="1:12" s="36" customFormat="1" hidden="1" x14ac:dyDescent="0.2">
      <c r="A598" s="69" t="s">
        <v>1288</v>
      </c>
      <c r="B598" s="36" t="s">
        <v>1501</v>
      </c>
      <c r="C598" s="36" t="s">
        <v>386</v>
      </c>
      <c r="D598" s="36" t="s">
        <v>78</v>
      </c>
      <c r="E598" s="38" t="str">
        <f t="shared" si="40"/>
        <v>Men Veteran</v>
      </c>
      <c r="F598" s="35">
        <v>28553</v>
      </c>
      <c r="G598" s="31">
        <f t="shared" si="41"/>
        <v>44561</v>
      </c>
      <c r="H598" s="27">
        <f t="shared" si="42"/>
        <v>43</v>
      </c>
      <c r="I598" s="26" t="str">
        <f t="shared" si="45"/>
        <v>Veteran</v>
      </c>
      <c r="J598" s="36" t="s">
        <v>1366</v>
      </c>
      <c r="K598" s="37"/>
    </row>
    <row r="599" spans="1:12" ht="14.25" hidden="1" customHeight="1" x14ac:dyDescent="0.2">
      <c r="A599" s="69" t="s">
        <v>1289</v>
      </c>
      <c r="B599" s="36" t="s">
        <v>1885</v>
      </c>
      <c r="C599" s="36" t="s">
        <v>198</v>
      </c>
      <c r="D599" s="36" t="s">
        <v>342</v>
      </c>
      <c r="E599" s="38" t="str">
        <f t="shared" si="40"/>
        <v>Men Senior</v>
      </c>
      <c r="F599" s="35">
        <v>33381</v>
      </c>
      <c r="G599" s="31">
        <f t="shared" si="41"/>
        <v>44561</v>
      </c>
      <c r="H599" s="27">
        <f t="shared" si="42"/>
        <v>30</v>
      </c>
      <c r="I599" s="26" t="str">
        <f t="shared" si="45"/>
        <v>Senior</v>
      </c>
      <c r="J599" s="36" t="s">
        <v>1366</v>
      </c>
      <c r="K599" s="37">
        <v>91052300235</v>
      </c>
      <c r="L599" s="36" t="s">
        <v>1582</v>
      </c>
    </row>
    <row r="600" spans="1:12" s="36" customFormat="1" hidden="1" x14ac:dyDescent="0.2">
      <c r="A600" s="69" t="s">
        <v>1290</v>
      </c>
      <c r="B600" s="36" t="s">
        <v>1459</v>
      </c>
      <c r="C600" s="36" t="s">
        <v>92</v>
      </c>
      <c r="D600" s="36" t="s">
        <v>1296</v>
      </c>
      <c r="E600" s="38" t="str">
        <f t="shared" si="40"/>
        <v>Men Senior</v>
      </c>
      <c r="F600" s="35">
        <v>31176</v>
      </c>
      <c r="G600" s="31">
        <f t="shared" si="41"/>
        <v>44561</v>
      </c>
      <c r="H600" s="27">
        <f t="shared" si="42"/>
        <v>36</v>
      </c>
      <c r="I600" s="26" t="str">
        <f t="shared" si="45"/>
        <v>Senior</v>
      </c>
      <c r="J600" s="36" t="s">
        <v>1366</v>
      </c>
      <c r="K600" s="37">
        <v>85051911013</v>
      </c>
      <c r="L600" s="36" t="s">
        <v>1582</v>
      </c>
    </row>
    <row r="601" spans="1:12" s="36" customFormat="1" hidden="1" x14ac:dyDescent="0.2">
      <c r="A601" s="69" t="s">
        <v>1291</v>
      </c>
      <c r="B601" s="36" t="s">
        <v>1358</v>
      </c>
      <c r="C601" s="36" t="s">
        <v>1297</v>
      </c>
      <c r="D601" s="36" t="s">
        <v>1298</v>
      </c>
      <c r="E601" s="38" t="str">
        <f t="shared" si="40"/>
        <v>Men Veteran</v>
      </c>
      <c r="F601" s="35">
        <v>29902</v>
      </c>
      <c r="G601" s="31">
        <f t="shared" si="41"/>
        <v>44561</v>
      </c>
      <c r="H601" s="27">
        <f t="shared" si="42"/>
        <v>40</v>
      </c>
      <c r="I601" s="26" t="str">
        <f t="shared" si="45"/>
        <v>Veteran</v>
      </c>
      <c r="J601" s="36" t="s">
        <v>1366</v>
      </c>
      <c r="K601" s="37"/>
    </row>
    <row r="602" spans="1:12" s="36" customFormat="1" hidden="1" x14ac:dyDescent="0.2">
      <c r="A602" s="69" t="s">
        <v>1292</v>
      </c>
      <c r="B602" s="36" t="s">
        <v>1603</v>
      </c>
      <c r="C602" s="36" t="s">
        <v>1300</v>
      </c>
      <c r="D602" s="36" t="s">
        <v>1299</v>
      </c>
      <c r="E602" s="38" t="str">
        <f t="shared" si="40"/>
        <v>Men Senior</v>
      </c>
      <c r="F602" s="35">
        <v>30267</v>
      </c>
      <c r="G602" s="31">
        <f t="shared" si="41"/>
        <v>44561</v>
      </c>
      <c r="H602" s="27">
        <f t="shared" si="42"/>
        <v>39</v>
      </c>
      <c r="I602" s="26" t="str">
        <f t="shared" si="45"/>
        <v>Senior</v>
      </c>
      <c r="J602" s="36" t="s">
        <v>1366</v>
      </c>
      <c r="K602" s="37"/>
    </row>
    <row r="603" spans="1:12" hidden="1" x14ac:dyDescent="0.2">
      <c r="A603" s="116" t="s">
        <v>1295</v>
      </c>
      <c r="B603" s="23" t="s">
        <v>49</v>
      </c>
      <c r="C603" s="23" t="s">
        <v>2034</v>
      </c>
      <c r="D603" s="23" t="s">
        <v>1836</v>
      </c>
      <c r="E603" s="26" t="str">
        <f t="shared" si="40"/>
        <v>Men Senior</v>
      </c>
      <c r="F603" s="24">
        <v>36006</v>
      </c>
      <c r="G603" s="31">
        <f t="shared" si="41"/>
        <v>44561</v>
      </c>
      <c r="H603" s="27">
        <f t="shared" si="42"/>
        <v>23</v>
      </c>
      <c r="I603" s="26" t="str">
        <f t="shared" si="45"/>
        <v>Senior</v>
      </c>
      <c r="J603" s="23" t="s">
        <v>1366</v>
      </c>
      <c r="K603" s="25">
        <v>84052010558</v>
      </c>
      <c r="L603" s="23" t="s">
        <v>1582</v>
      </c>
    </row>
    <row r="604" spans="1:12" s="36" customFormat="1" hidden="1" x14ac:dyDescent="0.2">
      <c r="A604" s="69" t="s">
        <v>1294</v>
      </c>
      <c r="B604" s="36" t="s">
        <v>1452</v>
      </c>
      <c r="C604" s="36" t="s">
        <v>1324</v>
      </c>
      <c r="D604" s="36" t="s">
        <v>125</v>
      </c>
      <c r="E604" s="38" t="str">
        <f t="shared" si="40"/>
        <v>Ladies Veteran</v>
      </c>
      <c r="F604" s="35">
        <v>26722</v>
      </c>
      <c r="G604" s="31">
        <f t="shared" si="41"/>
        <v>44561</v>
      </c>
      <c r="H604" s="27">
        <f t="shared" si="42"/>
        <v>48</v>
      </c>
      <c r="I604" s="26" t="str">
        <f t="shared" si="45"/>
        <v>Veteran</v>
      </c>
      <c r="J604" s="36" t="s">
        <v>67</v>
      </c>
      <c r="K604" s="37"/>
    </row>
    <row r="605" spans="1:12" hidden="1" x14ac:dyDescent="0.2">
      <c r="A605" s="116" t="s">
        <v>1303</v>
      </c>
      <c r="B605" s="23" t="s">
        <v>37</v>
      </c>
      <c r="C605" s="23" t="s">
        <v>1329</v>
      </c>
      <c r="D605" s="23" t="s">
        <v>311</v>
      </c>
      <c r="E605" s="26" t="str">
        <f t="shared" si="40"/>
        <v>Men U/16</v>
      </c>
      <c r="F605" s="24">
        <v>38961</v>
      </c>
      <c r="G605" s="31">
        <f t="shared" si="41"/>
        <v>44561</v>
      </c>
      <c r="H605" s="27">
        <f t="shared" si="42"/>
        <v>15</v>
      </c>
      <c r="I605" s="26" t="str">
        <f t="shared" si="45"/>
        <v>U/16</v>
      </c>
      <c r="J605" s="23" t="s">
        <v>1366</v>
      </c>
      <c r="K605" s="25">
        <v>98073000652</v>
      </c>
      <c r="L605" s="23" t="s">
        <v>1582</v>
      </c>
    </row>
    <row r="606" spans="1:12" hidden="1" x14ac:dyDescent="0.2">
      <c r="A606" s="69" t="s">
        <v>1301</v>
      </c>
      <c r="B606" s="36" t="s">
        <v>1358</v>
      </c>
      <c r="C606" s="36" t="s">
        <v>107</v>
      </c>
      <c r="D606" s="36" t="s">
        <v>1326</v>
      </c>
      <c r="E606" s="38" t="str">
        <f t="shared" si="40"/>
        <v>Men Veteran</v>
      </c>
      <c r="F606" s="35">
        <v>29250</v>
      </c>
      <c r="G606" s="31">
        <f t="shared" si="41"/>
        <v>44561</v>
      </c>
      <c r="H606" s="27">
        <f t="shared" si="42"/>
        <v>41</v>
      </c>
      <c r="I606" s="26" t="str">
        <f t="shared" si="45"/>
        <v>Veteran</v>
      </c>
      <c r="J606" s="36" t="s">
        <v>1366</v>
      </c>
      <c r="K606" s="37">
        <v>80013010565</v>
      </c>
      <c r="L606" s="36" t="s">
        <v>1582</v>
      </c>
    </row>
    <row r="607" spans="1:12" s="42" customFormat="1" hidden="1" x14ac:dyDescent="0.25">
      <c r="A607" s="69" t="s">
        <v>1302</v>
      </c>
      <c r="B607" s="36" t="s">
        <v>1360</v>
      </c>
      <c r="C607" s="36" t="s">
        <v>974</v>
      </c>
      <c r="D607" s="36" t="s">
        <v>1328</v>
      </c>
      <c r="E607" s="38" t="str">
        <f t="shared" si="40"/>
        <v>Men Grand Masters</v>
      </c>
      <c r="F607" s="35">
        <v>22600</v>
      </c>
      <c r="G607" s="31">
        <f t="shared" si="41"/>
        <v>44561</v>
      </c>
      <c r="H607" s="27">
        <f t="shared" si="42"/>
        <v>60</v>
      </c>
      <c r="I607" s="26" t="str">
        <f t="shared" si="45"/>
        <v>Grand Masters</v>
      </c>
      <c r="J607" s="36" t="s">
        <v>1366</v>
      </c>
      <c r="K607" s="37">
        <v>6111155182081</v>
      </c>
      <c r="L607" s="36"/>
    </row>
    <row r="608" spans="1:12" hidden="1" x14ac:dyDescent="0.2">
      <c r="A608" s="116" t="s">
        <v>1306</v>
      </c>
      <c r="B608" s="23" t="s">
        <v>48</v>
      </c>
      <c r="C608" s="23" t="s">
        <v>1332</v>
      </c>
      <c r="D608" s="23" t="s">
        <v>1333</v>
      </c>
      <c r="E608" s="26" t="str">
        <f t="shared" si="40"/>
        <v>Men Veteran</v>
      </c>
      <c r="F608" s="24">
        <v>26903</v>
      </c>
      <c r="G608" s="31">
        <f t="shared" si="41"/>
        <v>44561</v>
      </c>
      <c r="H608" s="27">
        <f t="shared" si="42"/>
        <v>48</v>
      </c>
      <c r="I608" s="26" t="str">
        <f t="shared" si="45"/>
        <v>Veteran</v>
      </c>
      <c r="J608" s="23" t="s">
        <v>1366</v>
      </c>
      <c r="K608" s="25">
        <v>20060901</v>
      </c>
      <c r="L608" s="23" t="s">
        <v>1582</v>
      </c>
    </row>
    <row r="609" spans="1:12" s="42" customFormat="1" hidden="1" x14ac:dyDescent="0.25">
      <c r="A609" s="69" t="s">
        <v>1304</v>
      </c>
      <c r="B609" s="36" t="s">
        <v>1465</v>
      </c>
      <c r="C609" s="36" t="s">
        <v>1049</v>
      </c>
      <c r="D609" s="36" t="s">
        <v>1330</v>
      </c>
      <c r="E609" s="38" t="str">
        <f t="shared" si="40"/>
        <v>Men Veteran</v>
      </c>
      <c r="F609" s="35">
        <v>28221</v>
      </c>
      <c r="G609" s="31">
        <f t="shared" si="41"/>
        <v>44561</v>
      </c>
      <c r="H609" s="27">
        <f t="shared" si="42"/>
        <v>44</v>
      </c>
      <c r="I609" s="26" t="str">
        <f t="shared" si="45"/>
        <v>Veteran</v>
      </c>
      <c r="J609" s="36" t="s">
        <v>1366</v>
      </c>
      <c r="K609" s="37">
        <v>77040610353</v>
      </c>
      <c r="L609" s="36"/>
    </row>
    <row r="610" spans="1:12" s="42" customFormat="1" hidden="1" x14ac:dyDescent="0.25">
      <c r="A610" s="69" t="s">
        <v>1305</v>
      </c>
      <c r="B610" s="36" t="s">
        <v>1073</v>
      </c>
      <c r="C610" s="36" t="s">
        <v>1331</v>
      </c>
      <c r="D610" s="36" t="s">
        <v>89</v>
      </c>
      <c r="E610" s="38" t="str">
        <f t="shared" si="40"/>
        <v>Men Senior</v>
      </c>
      <c r="F610" s="35">
        <v>36513</v>
      </c>
      <c r="G610" s="31">
        <f t="shared" si="41"/>
        <v>44561</v>
      </c>
      <c r="H610" s="27">
        <f t="shared" si="42"/>
        <v>22</v>
      </c>
      <c r="I610" s="26" t="str">
        <f t="shared" si="45"/>
        <v>Senior</v>
      </c>
      <c r="J610" s="36" t="s">
        <v>1366</v>
      </c>
      <c r="K610" s="37"/>
      <c r="L610" s="36"/>
    </row>
    <row r="611" spans="1:12" hidden="1" x14ac:dyDescent="0.2">
      <c r="A611" s="116" t="s">
        <v>1310</v>
      </c>
      <c r="B611" s="23" t="s">
        <v>49</v>
      </c>
      <c r="C611" s="23" t="s">
        <v>1327</v>
      </c>
      <c r="D611" s="23" t="s">
        <v>263</v>
      </c>
      <c r="E611" s="26" t="str">
        <f t="shared" si="40"/>
        <v>Men Senior</v>
      </c>
      <c r="F611" s="24">
        <v>30276</v>
      </c>
      <c r="G611" s="31">
        <f t="shared" si="41"/>
        <v>44561</v>
      </c>
      <c r="H611" s="27">
        <f t="shared" si="42"/>
        <v>39</v>
      </c>
      <c r="I611" s="26" t="str">
        <f t="shared" si="45"/>
        <v>Senior</v>
      </c>
      <c r="J611" s="23" t="s">
        <v>1366</v>
      </c>
      <c r="K611" s="25">
        <v>73082700098</v>
      </c>
      <c r="L611" s="23" t="s">
        <v>1582</v>
      </c>
    </row>
    <row r="612" spans="1:12" s="42" customFormat="1" hidden="1" x14ac:dyDescent="0.25">
      <c r="A612" s="69" t="s">
        <v>1307</v>
      </c>
      <c r="B612" s="36" t="s">
        <v>1359</v>
      </c>
      <c r="C612" s="36" t="s">
        <v>1334</v>
      </c>
      <c r="D612" s="36" t="s">
        <v>1296</v>
      </c>
      <c r="E612" s="38" t="str">
        <f t="shared" ref="E612:E675" si="46">CONCATENATE(J612," ",I612)</f>
        <v>Men Veteran</v>
      </c>
      <c r="F612" s="35">
        <v>28330</v>
      </c>
      <c r="G612" s="31">
        <f t="shared" ref="G612:G675" si="47">$G$5</f>
        <v>44561</v>
      </c>
      <c r="H612" s="27">
        <f t="shared" ref="H612:H675" si="48">INT(YEARFRAC(F612,G612))</f>
        <v>44</v>
      </c>
      <c r="I612" s="26" t="str">
        <f t="shared" si="45"/>
        <v>Veteran</v>
      </c>
      <c r="J612" s="36" t="s">
        <v>1366</v>
      </c>
      <c r="K612" s="37"/>
      <c r="L612" s="36"/>
    </row>
    <row r="613" spans="1:12" s="42" customFormat="1" ht="0.75" hidden="1" customHeight="1" x14ac:dyDescent="0.25">
      <c r="A613" s="69" t="s">
        <v>1308</v>
      </c>
      <c r="B613" s="36" t="s">
        <v>1121</v>
      </c>
      <c r="C613" s="36" t="s">
        <v>95</v>
      </c>
      <c r="D613" s="36" t="s">
        <v>1335</v>
      </c>
      <c r="E613" s="38" t="str">
        <f t="shared" si="46"/>
        <v>Men Grand Masters</v>
      </c>
      <c r="F613" s="35"/>
      <c r="G613" s="31">
        <f t="shared" si="47"/>
        <v>44561</v>
      </c>
      <c r="H613" s="27">
        <f t="shared" si="48"/>
        <v>122</v>
      </c>
      <c r="I613" s="26" t="str">
        <f t="shared" si="45"/>
        <v>Grand Masters</v>
      </c>
      <c r="J613" s="36" t="s">
        <v>1366</v>
      </c>
      <c r="K613" s="37"/>
      <c r="L613" s="36"/>
    </row>
    <row r="614" spans="1:12" s="42" customFormat="1" hidden="1" x14ac:dyDescent="0.25">
      <c r="A614" s="69" t="s">
        <v>1309</v>
      </c>
      <c r="B614" s="36" t="s">
        <v>1357</v>
      </c>
      <c r="C614" s="36" t="s">
        <v>202</v>
      </c>
      <c r="D614" s="36" t="s">
        <v>1336</v>
      </c>
      <c r="E614" s="38" t="str">
        <f t="shared" si="46"/>
        <v>Men Veteran</v>
      </c>
      <c r="F614" s="35">
        <v>29869</v>
      </c>
      <c r="G614" s="31">
        <f t="shared" si="47"/>
        <v>44561</v>
      </c>
      <c r="H614" s="27">
        <f t="shared" si="48"/>
        <v>40</v>
      </c>
      <c r="I614" s="26" t="str">
        <f t="shared" si="45"/>
        <v>Veteran</v>
      </c>
      <c r="J614" s="36" t="s">
        <v>1366</v>
      </c>
      <c r="K614" s="37">
        <v>81101011793</v>
      </c>
      <c r="L614" s="36" t="s">
        <v>1582</v>
      </c>
    </row>
    <row r="615" spans="1:12" hidden="1" x14ac:dyDescent="0.2">
      <c r="A615" s="116" t="s">
        <v>1312</v>
      </c>
      <c r="B615" s="23" t="s">
        <v>50</v>
      </c>
      <c r="C615" s="23" t="s">
        <v>323</v>
      </c>
      <c r="D615" s="23" t="s">
        <v>409</v>
      </c>
      <c r="E615" s="26" t="str">
        <f t="shared" si="46"/>
        <v>Men Senior</v>
      </c>
      <c r="F615" s="24">
        <v>35334</v>
      </c>
      <c r="G615" s="31">
        <f t="shared" si="47"/>
        <v>44561</v>
      </c>
      <c r="H615" s="27">
        <f t="shared" si="48"/>
        <v>25</v>
      </c>
      <c r="I615" s="26" t="str">
        <f t="shared" si="45"/>
        <v>Senior</v>
      </c>
      <c r="J615" s="23" t="s">
        <v>1366</v>
      </c>
      <c r="K615" s="25">
        <v>82112110257</v>
      </c>
      <c r="L615" s="23" t="s">
        <v>1582</v>
      </c>
    </row>
    <row r="616" spans="1:12" hidden="1" x14ac:dyDescent="0.2">
      <c r="A616" s="118" t="s">
        <v>1313</v>
      </c>
      <c r="B616" s="23" t="s">
        <v>47</v>
      </c>
      <c r="C616" s="23" t="s">
        <v>1145</v>
      </c>
      <c r="D616" s="23" t="s">
        <v>254</v>
      </c>
      <c r="E616" s="26" t="str">
        <f t="shared" si="46"/>
        <v>Men Senior</v>
      </c>
      <c r="F616" s="24">
        <v>32842</v>
      </c>
      <c r="G616" s="31">
        <f t="shared" si="47"/>
        <v>44561</v>
      </c>
      <c r="H616" s="27">
        <f t="shared" si="48"/>
        <v>32</v>
      </c>
      <c r="I616" s="26" t="str">
        <f t="shared" si="45"/>
        <v>Senior</v>
      </c>
      <c r="J616" s="23" t="s">
        <v>1366</v>
      </c>
      <c r="K616" s="25">
        <v>96092600072</v>
      </c>
      <c r="L616" s="23" t="s">
        <v>1582</v>
      </c>
    </row>
    <row r="617" spans="1:12" s="28" customFormat="1" hidden="1" x14ac:dyDescent="0.25">
      <c r="A617" s="116" t="s">
        <v>1317</v>
      </c>
      <c r="B617" s="23" t="s">
        <v>37</v>
      </c>
      <c r="C617" s="23" t="s">
        <v>1340</v>
      </c>
      <c r="D617" s="23" t="s">
        <v>125</v>
      </c>
      <c r="E617" s="26" t="str">
        <f t="shared" si="46"/>
        <v>Men Senior</v>
      </c>
      <c r="F617" s="24">
        <v>31995</v>
      </c>
      <c r="G617" s="31">
        <f t="shared" si="47"/>
        <v>44561</v>
      </c>
      <c r="H617" s="27">
        <f t="shared" si="48"/>
        <v>34</v>
      </c>
      <c r="I617" s="26" t="str">
        <f t="shared" si="45"/>
        <v>Senior</v>
      </c>
      <c r="J617" s="23" t="s">
        <v>1366</v>
      </c>
      <c r="K617" s="25">
        <v>89113000055</v>
      </c>
      <c r="L617" s="23" t="s">
        <v>1582</v>
      </c>
    </row>
    <row r="618" spans="1:12" s="42" customFormat="1" hidden="1" x14ac:dyDescent="0.25">
      <c r="A618" s="69" t="s">
        <v>1314</v>
      </c>
      <c r="B618" s="36" t="s">
        <v>1603</v>
      </c>
      <c r="C618" s="36" t="s">
        <v>479</v>
      </c>
      <c r="D618" s="36" t="s">
        <v>1337</v>
      </c>
      <c r="E618" s="38" t="str">
        <f t="shared" si="46"/>
        <v>Men Senior</v>
      </c>
      <c r="F618" s="35">
        <v>30267</v>
      </c>
      <c r="G618" s="31">
        <f t="shared" si="47"/>
        <v>44561</v>
      </c>
      <c r="H618" s="27">
        <f t="shared" si="48"/>
        <v>39</v>
      </c>
      <c r="I618" s="26" t="str">
        <f t="shared" si="45"/>
        <v>Senior</v>
      </c>
      <c r="J618" s="36" t="s">
        <v>1366</v>
      </c>
      <c r="K618" s="37">
        <v>821111210188</v>
      </c>
      <c r="L618" s="36"/>
    </row>
    <row r="619" spans="1:12" s="42" customFormat="1" hidden="1" x14ac:dyDescent="0.25">
      <c r="A619" s="69" t="s">
        <v>1315</v>
      </c>
      <c r="B619" s="36" t="s">
        <v>1465</v>
      </c>
      <c r="C619" s="36" t="s">
        <v>252</v>
      </c>
      <c r="D619" s="36" t="s">
        <v>1338</v>
      </c>
      <c r="E619" s="38" t="str">
        <f t="shared" si="46"/>
        <v>Men Grand Masters</v>
      </c>
      <c r="F619" s="35"/>
      <c r="G619" s="31">
        <f t="shared" si="47"/>
        <v>44561</v>
      </c>
      <c r="H619" s="27">
        <f t="shared" si="48"/>
        <v>122</v>
      </c>
      <c r="I619" s="26" t="str">
        <f t="shared" si="45"/>
        <v>Grand Masters</v>
      </c>
      <c r="J619" s="36" t="s">
        <v>1366</v>
      </c>
      <c r="K619" s="37"/>
      <c r="L619" s="36"/>
    </row>
    <row r="620" spans="1:12" s="42" customFormat="1" hidden="1" x14ac:dyDescent="0.25">
      <c r="A620" s="69" t="s">
        <v>1316</v>
      </c>
      <c r="B620" s="36" t="s">
        <v>1465</v>
      </c>
      <c r="C620" s="36" t="s">
        <v>1339</v>
      </c>
      <c r="D620" s="36" t="s">
        <v>138</v>
      </c>
      <c r="E620" s="38" t="str">
        <f t="shared" si="46"/>
        <v>Ladies Grand Masters</v>
      </c>
      <c r="F620" s="35"/>
      <c r="G620" s="31">
        <f t="shared" si="47"/>
        <v>44561</v>
      </c>
      <c r="H620" s="27">
        <f t="shared" si="48"/>
        <v>122</v>
      </c>
      <c r="I620" s="26" t="str">
        <f t="shared" si="45"/>
        <v>Grand Masters</v>
      </c>
      <c r="J620" s="36" t="s">
        <v>67</v>
      </c>
      <c r="K620" s="37"/>
      <c r="L620" s="36"/>
    </row>
    <row r="621" spans="1:12" hidden="1" x14ac:dyDescent="0.2">
      <c r="A621" s="116" t="s">
        <v>1318</v>
      </c>
      <c r="B621" s="23" t="s">
        <v>40</v>
      </c>
      <c r="C621" s="23" t="s">
        <v>1341</v>
      </c>
      <c r="D621" s="23" t="s">
        <v>1002</v>
      </c>
      <c r="E621" s="26" t="str">
        <f t="shared" si="46"/>
        <v>Men Veteran</v>
      </c>
      <c r="F621" s="24">
        <v>29144</v>
      </c>
      <c r="G621" s="31">
        <f t="shared" si="47"/>
        <v>44561</v>
      </c>
      <c r="H621" s="27">
        <f t="shared" si="48"/>
        <v>42</v>
      </c>
      <c r="I621" s="26" t="str">
        <f t="shared" si="45"/>
        <v>Veteran</v>
      </c>
      <c r="J621" s="23" t="s">
        <v>1366</v>
      </c>
      <c r="K621" s="25">
        <v>8708065155087</v>
      </c>
      <c r="L621" s="23" t="s">
        <v>1585</v>
      </c>
    </row>
    <row r="622" spans="1:12" hidden="1" x14ac:dyDescent="0.2">
      <c r="A622" s="116" t="s">
        <v>1320</v>
      </c>
      <c r="B622" s="23" t="s">
        <v>44</v>
      </c>
      <c r="C622" s="23" t="s">
        <v>100</v>
      </c>
      <c r="D622" s="23" t="s">
        <v>74</v>
      </c>
      <c r="E622" s="26" t="str">
        <f t="shared" si="46"/>
        <v>Men Veteran</v>
      </c>
      <c r="F622" s="24">
        <v>29257</v>
      </c>
      <c r="G622" s="31">
        <f t="shared" si="47"/>
        <v>44561</v>
      </c>
      <c r="H622" s="27">
        <f t="shared" si="48"/>
        <v>41</v>
      </c>
      <c r="I622" s="26" t="str">
        <f t="shared" si="45"/>
        <v>Veteran</v>
      </c>
      <c r="J622" s="23" t="s">
        <v>1366</v>
      </c>
      <c r="K622" s="25">
        <v>79101610228</v>
      </c>
      <c r="L622" s="23" t="s">
        <v>1582</v>
      </c>
    </row>
    <row r="623" spans="1:12" s="42" customFormat="1" hidden="1" x14ac:dyDescent="0.25">
      <c r="A623" s="69" t="s">
        <v>1319</v>
      </c>
      <c r="B623" s="36" t="s">
        <v>1603</v>
      </c>
      <c r="C623" s="36" t="s">
        <v>100</v>
      </c>
      <c r="D623" s="36" t="s">
        <v>1342</v>
      </c>
      <c r="E623" s="38" t="str">
        <f t="shared" si="46"/>
        <v>Men Veteran</v>
      </c>
      <c r="F623" s="35">
        <v>26585</v>
      </c>
      <c r="G623" s="31">
        <f t="shared" si="47"/>
        <v>44561</v>
      </c>
      <c r="H623" s="27">
        <f t="shared" si="48"/>
        <v>49</v>
      </c>
      <c r="I623" s="26" t="str">
        <f t="shared" si="45"/>
        <v>Veteran</v>
      </c>
      <c r="J623" s="36" t="s">
        <v>1366</v>
      </c>
      <c r="K623" s="37">
        <v>72101300311</v>
      </c>
      <c r="L623" s="36" t="s">
        <v>1582</v>
      </c>
    </row>
    <row r="624" spans="1:12" hidden="1" x14ac:dyDescent="0.2">
      <c r="A624" s="116" t="s">
        <v>1321</v>
      </c>
      <c r="B624" s="23" t="s">
        <v>39</v>
      </c>
      <c r="C624" s="23" t="s">
        <v>986</v>
      </c>
      <c r="D624" s="23" t="s">
        <v>1345</v>
      </c>
      <c r="E624" s="26" t="str">
        <f t="shared" si="46"/>
        <v>Men Master</v>
      </c>
      <c r="F624" s="24">
        <v>25074</v>
      </c>
      <c r="G624" s="31">
        <f t="shared" si="47"/>
        <v>44561</v>
      </c>
      <c r="H624" s="27">
        <f t="shared" si="48"/>
        <v>53</v>
      </c>
      <c r="I624" s="26" t="str">
        <f>IF(H624="","Men Senior",IF(H624&gt;59.999,"Grand Masters",IF(H624&gt;49.999,"Master",IF(H624&gt;39.999,"Veteran",IF(H624&gt;21.999,"Senior",IF(H624&gt;16.999,"U/21","U/16"))))))</f>
        <v>Master</v>
      </c>
      <c r="J624" s="23" t="s">
        <v>1366</v>
      </c>
      <c r="K624" s="25">
        <v>80020600119</v>
      </c>
      <c r="L624" s="23" t="s">
        <v>1582</v>
      </c>
    </row>
    <row r="625" spans="1:12" hidden="1" x14ac:dyDescent="0.2">
      <c r="A625" s="116" t="s">
        <v>1322</v>
      </c>
      <c r="B625" s="23" t="s">
        <v>39</v>
      </c>
      <c r="C625" s="23" t="s">
        <v>1346</v>
      </c>
      <c r="D625" s="23" t="s">
        <v>1345</v>
      </c>
      <c r="E625" s="26" t="str">
        <f t="shared" si="46"/>
        <v>Ladies Master</v>
      </c>
      <c r="F625" s="24">
        <v>24977</v>
      </c>
      <c r="G625" s="31">
        <f t="shared" si="47"/>
        <v>44561</v>
      </c>
      <c r="H625" s="27">
        <f t="shared" si="48"/>
        <v>53</v>
      </c>
      <c r="I625" s="26" t="str">
        <f>IF(H625="","Men Senior",IF(H625&gt;59.999,"Grand Masters",IF(H625&gt;49.999,"Master",IF(H625&gt;39.999,"Veteran",IF(H625&gt;21.999,"Senior",IF(H625&gt;16.999,"U/21","U/16"))))))</f>
        <v>Master</v>
      </c>
      <c r="J625" s="23" t="s">
        <v>67</v>
      </c>
      <c r="K625" s="25">
        <v>75030810390</v>
      </c>
      <c r="L625" s="23" t="s">
        <v>1582</v>
      </c>
    </row>
    <row r="626" spans="1:12" hidden="1" x14ac:dyDescent="0.2">
      <c r="A626" s="116" t="s">
        <v>1323</v>
      </c>
      <c r="B626" s="23" t="s">
        <v>43</v>
      </c>
      <c r="C626" s="23" t="s">
        <v>1128</v>
      </c>
      <c r="D626" s="23" t="s">
        <v>208</v>
      </c>
      <c r="E626" s="26" t="str">
        <f t="shared" si="46"/>
        <v>Men Senior</v>
      </c>
      <c r="F626" s="24">
        <v>30194</v>
      </c>
      <c r="G626" s="31">
        <f t="shared" si="47"/>
        <v>44561</v>
      </c>
      <c r="H626" s="27">
        <f t="shared" si="48"/>
        <v>39</v>
      </c>
      <c r="I626" s="26" t="str">
        <f t="shared" ref="I626:I642" si="49">IF(H626="","Senior",IF(H626&gt;59.999,"Grand Masters",IF(H626&gt;49.999,"Master",IF(H626&gt;39.999,"Veteran",IF(H626&gt;21.999,"Senior",IF(H626&gt;16.999,"U/21","U/16"))))))</f>
        <v>Senior</v>
      </c>
      <c r="J626" s="23" t="s">
        <v>1366</v>
      </c>
      <c r="K626" s="25">
        <v>75081050067</v>
      </c>
      <c r="L626" s="23" t="s">
        <v>1582</v>
      </c>
    </row>
    <row r="627" spans="1:12" hidden="1" x14ac:dyDescent="0.2">
      <c r="A627" s="116" t="s">
        <v>1348</v>
      </c>
      <c r="B627" s="23" t="s">
        <v>41</v>
      </c>
      <c r="C627" s="23" t="s">
        <v>95</v>
      </c>
      <c r="D627" s="23" t="s">
        <v>1363</v>
      </c>
      <c r="E627" s="26" t="str">
        <f t="shared" si="46"/>
        <v>Men Master</v>
      </c>
      <c r="F627" s="24">
        <v>23530</v>
      </c>
      <c r="G627" s="31">
        <f t="shared" si="47"/>
        <v>44561</v>
      </c>
      <c r="H627" s="27">
        <f t="shared" si="48"/>
        <v>57</v>
      </c>
      <c r="I627" s="26" t="str">
        <f t="shared" si="49"/>
        <v>Master</v>
      </c>
      <c r="J627" s="23" t="s">
        <v>1366</v>
      </c>
      <c r="K627" s="25">
        <v>82083110827</v>
      </c>
      <c r="L627" s="23" t="s">
        <v>1582</v>
      </c>
    </row>
    <row r="628" spans="1:12" s="42" customFormat="1" hidden="1" x14ac:dyDescent="0.25">
      <c r="A628" s="69" t="s">
        <v>1347</v>
      </c>
      <c r="B628" s="36" t="s">
        <v>1594</v>
      </c>
      <c r="C628" s="36" t="s">
        <v>1362</v>
      </c>
      <c r="D628" s="36" t="s">
        <v>1361</v>
      </c>
      <c r="E628" s="38" t="str">
        <f t="shared" si="46"/>
        <v>Ladies Veteran</v>
      </c>
      <c r="F628" s="35">
        <v>26532</v>
      </c>
      <c r="G628" s="31">
        <f t="shared" si="47"/>
        <v>44561</v>
      </c>
      <c r="H628" s="27">
        <f t="shared" si="48"/>
        <v>49</v>
      </c>
      <c r="I628" s="26" t="str">
        <f t="shared" si="49"/>
        <v>Veteran</v>
      </c>
      <c r="J628" s="36" t="s">
        <v>67</v>
      </c>
      <c r="K628" s="37"/>
      <c r="L628" s="36"/>
    </row>
    <row r="629" spans="1:12" hidden="1" x14ac:dyDescent="0.2">
      <c r="A629" s="116" t="s">
        <v>1349</v>
      </c>
      <c r="B629" s="23" t="s">
        <v>41</v>
      </c>
      <c r="C629" s="23" t="s">
        <v>253</v>
      </c>
      <c r="D629" s="23" t="s">
        <v>259</v>
      </c>
      <c r="E629" s="26" t="str">
        <f t="shared" si="46"/>
        <v>Men Master</v>
      </c>
      <c r="F629" s="24">
        <v>25890</v>
      </c>
      <c r="G629" s="31">
        <f t="shared" si="47"/>
        <v>44561</v>
      </c>
      <c r="H629" s="27">
        <f t="shared" si="48"/>
        <v>51</v>
      </c>
      <c r="I629" s="26" t="str">
        <f t="shared" si="49"/>
        <v>Master</v>
      </c>
      <c r="J629" s="23" t="s">
        <v>1366</v>
      </c>
      <c r="K629" s="25">
        <v>70111800153</v>
      </c>
      <c r="L629" s="23" t="s">
        <v>1582</v>
      </c>
    </row>
    <row r="630" spans="1:12" s="42" customFormat="1" hidden="1" x14ac:dyDescent="0.25">
      <c r="A630" s="69" t="s">
        <v>1350</v>
      </c>
      <c r="B630" s="36" t="s">
        <v>1121</v>
      </c>
      <c r="C630" s="36" t="s">
        <v>198</v>
      </c>
      <c r="D630" s="36" t="s">
        <v>1364</v>
      </c>
      <c r="E630" s="38" t="str">
        <f t="shared" si="46"/>
        <v>Men Senior</v>
      </c>
      <c r="F630" s="35">
        <v>30088</v>
      </c>
      <c r="G630" s="31">
        <f t="shared" si="47"/>
        <v>44561</v>
      </c>
      <c r="H630" s="27">
        <f t="shared" si="48"/>
        <v>39</v>
      </c>
      <c r="I630" s="26" t="str">
        <f t="shared" si="49"/>
        <v>Senior</v>
      </c>
      <c r="J630" s="36" t="s">
        <v>1366</v>
      </c>
      <c r="K630" s="37"/>
      <c r="L630" s="36"/>
    </row>
    <row r="631" spans="1:12" hidden="1" x14ac:dyDescent="0.2">
      <c r="A631" s="116" t="s">
        <v>1351</v>
      </c>
      <c r="B631" s="23" t="s">
        <v>43</v>
      </c>
      <c r="C631" s="23" t="s">
        <v>487</v>
      </c>
      <c r="D631" s="23" t="s">
        <v>125</v>
      </c>
      <c r="E631" s="26" t="str">
        <f t="shared" si="46"/>
        <v>Men U/21</v>
      </c>
      <c r="F631" s="24">
        <v>36535</v>
      </c>
      <c r="G631" s="31">
        <f t="shared" si="47"/>
        <v>44561</v>
      </c>
      <c r="H631" s="27">
        <f t="shared" si="48"/>
        <v>21</v>
      </c>
      <c r="I631" s="26" t="str">
        <f t="shared" si="49"/>
        <v>U/21</v>
      </c>
      <c r="J631" s="23" t="s">
        <v>1366</v>
      </c>
      <c r="K631" s="25">
        <v>81090210930</v>
      </c>
      <c r="L631" s="23" t="s">
        <v>1582</v>
      </c>
    </row>
    <row r="632" spans="1:12" s="28" customFormat="1" hidden="1" x14ac:dyDescent="0.25">
      <c r="A632" s="262" t="s">
        <v>1352</v>
      </c>
      <c r="B632" s="23" t="s">
        <v>42</v>
      </c>
      <c r="C632" s="23" t="s">
        <v>2108</v>
      </c>
      <c r="D632" s="23" t="s">
        <v>2109</v>
      </c>
      <c r="E632" s="26" t="str">
        <f t="shared" si="46"/>
        <v>Men Senior</v>
      </c>
      <c r="F632" s="24">
        <v>31291</v>
      </c>
      <c r="G632" s="31">
        <f t="shared" si="47"/>
        <v>44561</v>
      </c>
      <c r="H632" s="27">
        <f t="shared" si="48"/>
        <v>36</v>
      </c>
      <c r="I632" s="26" t="str">
        <f t="shared" si="49"/>
        <v>Senior</v>
      </c>
      <c r="J632" s="23" t="s">
        <v>1366</v>
      </c>
      <c r="K632" s="25">
        <v>8509015299086</v>
      </c>
      <c r="L632" s="23" t="s">
        <v>1582</v>
      </c>
    </row>
    <row r="633" spans="1:12" hidden="1" x14ac:dyDescent="0.2">
      <c r="A633" s="118" t="s">
        <v>1353</v>
      </c>
      <c r="B633" s="23" t="s">
        <v>2078</v>
      </c>
      <c r="C633" s="23" t="s">
        <v>2042</v>
      </c>
      <c r="D633" s="23" t="s">
        <v>1342</v>
      </c>
      <c r="E633" s="26" t="str">
        <f t="shared" si="46"/>
        <v>Men Senior</v>
      </c>
      <c r="F633" s="24">
        <v>36032</v>
      </c>
      <c r="G633" s="31">
        <f t="shared" si="47"/>
        <v>44561</v>
      </c>
      <c r="H633" s="27">
        <f t="shared" si="48"/>
        <v>23</v>
      </c>
      <c r="I633" s="26" t="str">
        <f t="shared" si="49"/>
        <v>Senior</v>
      </c>
      <c r="J633" s="23" t="s">
        <v>1366</v>
      </c>
      <c r="K633" s="25">
        <v>98082500174</v>
      </c>
      <c r="L633" s="23" t="s">
        <v>1582</v>
      </c>
    </row>
    <row r="634" spans="1:12" s="42" customFormat="1" hidden="1" x14ac:dyDescent="0.25">
      <c r="A634" s="69" t="s">
        <v>1354</v>
      </c>
      <c r="B634" s="36" t="s">
        <v>1501</v>
      </c>
      <c r="C634" s="36" t="s">
        <v>97</v>
      </c>
      <c r="D634" s="36" t="s">
        <v>254</v>
      </c>
      <c r="E634" s="38" t="str">
        <f t="shared" si="46"/>
        <v>Men Senior</v>
      </c>
      <c r="F634" s="35">
        <v>32125</v>
      </c>
      <c r="G634" s="31">
        <f t="shared" si="47"/>
        <v>44561</v>
      </c>
      <c r="H634" s="27">
        <f t="shared" si="48"/>
        <v>34</v>
      </c>
      <c r="I634" s="26" t="str">
        <f t="shared" si="49"/>
        <v>Senior</v>
      </c>
      <c r="J634" s="36" t="s">
        <v>1366</v>
      </c>
      <c r="K634" s="37">
        <v>87121400200</v>
      </c>
      <c r="L634" s="36" t="s">
        <v>1582</v>
      </c>
    </row>
    <row r="635" spans="1:12" hidden="1" x14ac:dyDescent="0.2">
      <c r="A635" s="118" t="s">
        <v>1355</v>
      </c>
      <c r="B635" s="23" t="s">
        <v>2079</v>
      </c>
      <c r="C635" s="23" t="s">
        <v>1500</v>
      </c>
      <c r="D635" s="23" t="s">
        <v>150</v>
      </c>
      <c r="E635" s="26" t="str">
        <f t="shared" si="46"/>
        <v>Men Senior</v>
      </c>
      <c r="F635" s="24">
        <v>34880</v>
      </c>
      <c r="G635" s="31">
        <f t="shared" si="47"/>
        <v>44561</v>
      </c>
      <c r="H635" s="27">
        <f t="shared" si="48"/>
        <v>26</v>
      </c>
      <c r="I635" s="26" t="str">
        <f t="shared" si="49"/>
        <v>Senior</v>
      </c>
      <c r="J635" s="23" t="s">
        <v>1366</v>
      </c>
      <c r="K635" s="25">
        <v>95063000231</v>
      </c>
      <c r="L635" s="23" t="s">
        <v>1582</v>
      </c>
    </row>
    <row r="636" spans="1:12" s="42" customFormat="1" hidden="1" x14ac:dyDescent="0.25">
      <c r="A636" s="69" t="s">
        <v>1356</v>
      </c>
      <c r="B636" s="36" t="s">
        <v>1357</v>
      </c>
      <c r="C636" s="36" t="s">
        <v>1177</v>
      </c>
      <c r="D636" s="36" t="s">
        <v>382</v>
      </c>
      <c r="E636" s="38" t="str">
        <f t="shared" si="46"/>
        <v>Men Master</v>
      </c>
      <c r="F636" s="35">
        <v>24087</v>
      </c>
      <c r="G636" s="31">
        <f t="shared" si="47"/>
        <v>44561</v>
      </c>
      <c r="H636" s="27">
        <f t="shared" si="48"/>
        <v>56</v>
      </c>
      <c r="I636" s="26" t="str">
        <f t="shared" si="49"/>
        <v>Master</v>
      </c>
      <c r="J636" s="36" t="s">
        <v>1366</v>
      </c>
      <c r="K636" s="37">
        <v>65121100191</v>
      </c>
      <c r="L636" s="36" t="s">
        <v>1582</v>
      </c>
    </row>
    <row r="637" spans="1:12" s="42" customFormat="1" hidden="1" x14ac:dyDescent="0.25">
      <c r="A637" s="69" t="s">
        <v>1435</v>
      </c>
      <c r="B637" s="36" t="s">
        <v>1437</v>
      </c>
      <c r="C637" s="36" t="s">
        <v>362</v>
      </c>
      <c r="D637" s="36" t="s">
        <v>115</v>
      </c>
      <c r="E637" s="38" t="str">
        <f t="shared" si="46"/>
        <v>Men Master</v>
      </c>
      <c r="F637" s="35">
        <v>26165</v>
      </c>
      <c r="G637" s="31">
        <f t="shared" si="47"/>
        <v>44561</v>
      </c>
      <c r="H637" s="27">
        <f t="shared" si="48"/>
        <v>50</v>
      </c>
      <c r="I637" s="26" t="str">
        <f t="shared" si="49"/>
        <v>Master</v>
      </c>
      <c r="J637" s="36" t="s">
        <v>1366</v>
      </c>
      <c r="K637" s="37"/>
      <c r="L637" s="36"/>
    </row>
    <row r="638" spans="1:12" s="28" customFormat="1" hidden="1" x14ac:dyDescent="0.25">
      <c r="A638" s="118" t="s">
        <v>1436</v>
      </c>
      <c r="B638" s="23" t="s">
        <v>50</v>
      </c>
      <c r="C638" s="23" t="s">
        <v>104</v>
      </c>
      <c r="D638" s="23" t="s">
        <v>1438</v>
      </c>
      <c r="E638" s="26" t="str">
        <f t="shared" si="46"/>
        <v>Men Grand Masters</v>
      </c>
      <c r="F638" s="24">
        <v>22307</v>
      </c>
      <c r="G638" s="31">
        <f t="shared" si="47"/>
        <v>44561</v>
      </c>
      <c r="H638" s="27">
        <f t="shared" si="48"/>
        <v>60</v>
      </c>
      <c r="I638" s="26" t="str">
        <f t="shared" si="49"/>
        <v>Grand Masters</v>
      </c>
      <c r="J638" s="23" t="s">
        <v>1366</v>
      </c>
      <c r="K638" s="25">
        <v>610126105027</v>
      </c>
      <c r="L638" s="23" t="s">
        <v>1582</v>
      </c>
    </row>
    <row r="639" spans="1:12" s="28" customFormat="1" hidden="1" x14ac:dyDescent="0.25">
      <c r="A639" s="69" t="s">
        <v>1439</v>
      </c>
      <c r="B639" s="36" t="s">
        <v>1437</v>
      </c>
      <c r="C639" s="36" t="s">
        <v>1208</v>
      </c>
      <c r="D639" s="36" t="s">
        <v>200</v>
      </c>
      <c r="E639" s="38" t="str">
        <f t="shared" si="46"/>
        <v>Men Veteran</v>
      </c>
      <c r="F639" s="35">
        <v>27162</v>
      </c>
      <c r="G639" s="31">
        <f t="shared" si="47"/>
        <v>44561</v>
      </c>
      <c r="H639" s="27">
        <f t="shared" si="48"/>
        <v>47</v>
      </c>
      <c r="I639" s="26" t="str">
        <f t="shared" si="49"/>
        <v>Veteran</v>
      </c>
      <c r="J639" s="36" t="s">
        <v>1366</v>
      </c>
      <c r="K639" s="37">
        <v>74051310191</v>
      </c>
      <c r="L639" s="36" t="s">
        <v>1582</v>
      </c>
    </row>
    <row r="640" spans="1:12" hidden="1" x14ac:dyDescent="0.2">
      <c r="A640" s="118" t="s">
        <v>1440</v>
      </c>
      <c r="B640" s="23" t="s">
        <v>50</v>
      </c>
      <c r="C640" s="23" t="s">
        <v>488</v>
      </c>
      <c r="D640" s="23" t="s">
        <v>1441</v>
      </c>
      <c r="E640" s="26" t="str">
        <f t="shared" si="46"/>
        <v>ladies Veteran</v>
      </c>
      <c r="F640" s="24">
        <v>29035</v>
      </c>
      <c r="G640" s="31">
        <f t="shared" si="47"/>
        <v>44561</v>
      </c>
      <c r="H640" s="27">
        <f t="shared" si="48"/>
        <v>42</v>
      </c>
      <c r="I640" s="26" t="str">
        <f t="shared" si="49"/>
        <v>Veteran</v>
      </c>
      <c r="J640" s="23" t="s">
        <v>1442</v>
      </c>
      <c r="K640" s="25">
        <v>79062900119</v>
      </c>
      <c r="L640" s="23" t="s">
        <v>1582</v>
      </c>
    </row>
    <row r="641" spans="1:12" s="42" customFormat="1" hidden="1" x14ac:dyDescent="0.25">
      <c r="A641" s="118" t="s">
        <v>1443</v>
      </c>
      <c r="B641" s="23" t="s">
        <v>50</v>
      </c>
      <c r="C641" s="23" t="s">
        <v>2093</v>
      </c>
      <c r="D641" s="23" t="s">
        <v>2063</v>
      </c>
      <c r="E641" s="26" t="str">
        <f t="shared" si="46"/>
        <v>Men U/16</v>
      </c>
      <c r="F641" s="24">
        <v>39427</v>
      </c>
      <c r="G641" s="31">
        <f t="shared" si="47"/>
        <v>44561</v>
      </c>
      <c r="H641" s="27">
        <f t="shared" si="48"/>
        <v>14</v>
      </c>
      <c r="I641" s="26" t="str">
        <f t="shared" si="49"/>
        <v>U/16</v>
      </c>
      <c r="J641" s="23" t="s">
        <v>1366</v>
      </c>
      <c r="K641" s="25">
        <v>20071112</v>
      </c>
      <c r="L641" s="23" t="s">
        <v>1582</v>
      </c>
    </row>
    <row r="642" spans="1:12" s="42" customFormat="1" hidden="1" x14ac:dyDescent="0.25">
      <c r="A642" s="69" t="s">
        <v>1444</v>
      </c>
      <c r="B642" s="36" t="s">
        <v>1437</v>
      </c>
      <c r="C642" s="36" t="s">
        <v>107</v>
      </c>
      <c r="D642" s="36" t="s">
        <v>150</v>
      </c>
      <c r="E642" s="38" t="str">
        <f t="shared" si="46"/>
        <v>Men Master</v>
      </c>
      <c r="F642" s="35">
        <v>25664</v>
      </c>
      <c r="G642" s="31">
        <f t="shared" si="47"/>
        <v>44561</v>
      </c>
      <c r="H642" s="27">
        <f t="shared" si="48"/>
        <v>51</v>
      </c>
      <c r="I642" s="26" t="str">
        <f t="shared" si="49"/>
        <v>Master</v>
      </c>
      <c r="J642" s="36" t="s">
        <v>1366</v>
      </c>
      <c r="K642" s="37"/>
      <c r="L642" s="36"/>
    </row>
    <row r="643" spans="1:12" s="42" customFormat="1" hidden="1" x14ac:dyDescent="0.25">
      <c r="A643" s="69" t="s">
        <v>1445</v>
      </c>
      <c r="B643" s="36" t="s">
        <v>1343</v>
      </c>
      <c r="C643" s="36" t="s">
        <v>467</v>
      </c>
      <c r="D643" s="36" t="s">
        <v>190</v>
      </c>
      <c r="E643" s="38" t="str">
        <f t="shared" si="46"/>
        <v>Men Veteran</v>
      </c>
      <c r="F643" s="35">
        <v>29052</v>
      </c>
      <c r="G643" s="31">
        <f t="shared" si="47"/>
        <v>44561</v>
      </c>
      <c r="H643" s="27">
        <f t="shared" si="48"/>
        <v>42</v>
      </c>
      <c r="I643" s="26" t="str">
        <f>IF(H643="","Men Senior",IF(H643&gt;59.999,"Grand Masters",IF(H643&gt;49.999,"Master",IF(H643&gt;39.999,"Veteran",IF(H643&gt;21.999,"Senior",IF(H643&gt;16.999,"U/21","U/16"))))))</f>
        <v>Veteran</v>
      </c>
      <c r="J643" s="36" t="s">
        <v>1366</v>
      </c>
      <c r="K643" s="37">
        <v>7907165013086</v>
      </c>
      <c r="L643" s="36" t="s">
        <v>1585</v>
      </c>
    </row>
    <row r="644" spans="1:12" s="42" customFormat="1" hidden="1" x14ac:dyDescent="0.25">
      <c r="A644" s="69" t="s">
        <v>1446</v>
      </c>
      <c r="B644" s="36" t="s">
        <v>1465</v>
      </c>
      <c r="C644" s="36" t="s">
        <v>1682</v>
      </c>
      <c r="D644" s="36" t="s">
        <v>1683</v>
      </c>
      <c r="E644" s="38" t="str">
        <f t="shared" si="46"/>
        <v>Men Senior</v>
      </c>
      <c r="F644" s="35">
        <v>32274</v>
      </c>
      <c r="G644" s="31">
        <f t="shared" si="47"/>
        <v>44561</v>
      </c>
      <c r="H644" s="27">
        <f t="shared" si="48"/>
        <v>33</v>
      </c>
      <c r="I644" s="26" t="str">
        <f t="shared" ref="I644:I651" si="50">IF(H644="","Senior",IF(H644&gt;59.999,"Grand Masters",IF(H644&gt;49.999,"Master",IF(H644&gt;39.999,"Veteran",IF(H644&gt;21.999,"Senior",IF(H644&gt;16.999,"U/21","U/16"))))))</f>
        <v>Senior</v>
      </c>
      <c r="J644" s="36" t="s">
        <v>1366</v>
      </c>
      <c r="K644" s="37">
        <v>88051100042</v>
      </c>
      <c r="L644" s="36" t="s">
        <v>1582</v>
      </c>
    </row>
    <row r="645" spans="1:12" hidden="1" x14ac:dyDescent="0.2">
      <c r="A645" s="116" t="s">
        <v>1447</v>
      </c>
      <c r="B645" s="23" t="s">
        <v>39</v>
      </c>
      <c r="C645" s="23" t="s">
        <v>415</v>
      </c>
      <c r="D645" s="23" t="s">
        <v>148</v>
      </c>
      <c r="E645" s="26" t="str">
        <f t="shared" si="46"/>
        <v>Men Master</v>
      </c>
      <c r="F645" s="24">
        <v>25984</v>
      </c>
      <c r="G645" s="31">
        <f t="shared" si="47"/>
        <v>44561</v>
      </c>
      <c r="H645" s="27">
        <f t="shared" si="48"/>
        <v>50</v>
      </c>
      <c r="I645" s="26" t="str">
        <f t="shared" si="50"/>
        <v>Master</v>
      </c>
      <c r="J645" s="23" t="s">
        <v>1366</v>
      </c>
      <c r="K645" s="25">
        <v>7102200800327</v>
      </c>
      <c r="L645" s="23" t="s">
        <v>1582</v>
      </c>
    </row>
    <row r="646" spans="1:12" hidden="1" x14ac:dyDescent="0.2">
      <c r="A646" s="116" t="s">
        <v>1448</v>
      </c>
      <c r="B646" s="23" t="s">
        <v>47</v>
      </c>
      <c r="C646" s="23" t="s">
        <v>471</v>
      </c>
      <c r="D646" s="23" t="s">
        <v>254</v>
      </c>
      <c r="E646" s="26" t="str">
        <f t="shared" si="46"/>
        <v>Men Senior</v>
      </c>
      <c r="F646" s="24">
        <v>34752</v>
      </c>
      <c r="G646" s="31">
        <f t="shared" si="47"/>
        <v>44561</v>
      </c>
      <c r="H646" s="27">
        <f t="shared" si="48"/>
        <v>26</v>
      </c>
      <c r="I646" s="26" t="str">
        <f t="shared" si="50"/>
        <v>Senior</v>
      </c>
      <c r="J646" s="23" t="s">
        <v>1366</v>
      </c>
      <c r="K646" s="25">
        <v>95022000277</v>
      </c>
      <c r="L646" s="23" t="s">
        <v>1582</v>
      </c>
    </row>
    <row r="647" spans="1:12" hidden="1" x14ac:dyDescent="0.2">
      <c r="A647" s="116" t="s">
        <v>1450</v>
      </c>
      <c r="B647" s="23" t="s">
        <v>43</v>
      </c>
      <c r="C647" s="23" t="s">
        <v>1221</v>
      </c>
      <c r="D647" s="23" t="s">
        <v>290</v>
      </c>
      <c r="E647" s="26" t="str">
        <f t="shared" si="46"/>
        <v>Men Master</v>
      </c>
      <c r="F647" s="24">
        <v>24585</v>
      </c>
      <c r="G647" s="31">
        <f t="shared" si="47"/>
        <v>44561</v>
      </c>
      <c r="H647" s="27">
        <f t="shared" si="48"/>
        <v>54</v>
      </c>
      <c r="I647" s="26" t="str">
        <f t="shared" si="50"/>
        <v>Master</v>
      </c>
      <c r="J647" s="23" t="s">
        <v>1366</v>
      </c>
      <c r="K647" s="25">
        <v>6704235015089</v>
      </c>
      <c r="L647" s="23" t="s">
        <v>1585</v>
      </c>
    </row>
    <row r="648" spans="1:12" hidden="1" x14ac:dyDescent="0.25">
      <c r="A648" s="29" t="s">
        <v>1453</v>
      </c>
      <c r="B648" s="28" t="s">
        <v>40</v>
      </c>
      <c r="C648" s="28" t="s">
        <v>308</v>
      </c>
      <c r="D648" s="28" t="s">
        <v>2025</v>
      </c>
      <c r="E648" s="26" t="str">
        <f t="shared" si="46"/>
        <v>Men U/21</v>
      </c>
      <c r="F648" s="30">
        <v>37685</v>
      </c>
      <c r="G648" s="31">
        <f t="shared" si="47"/>
        <v>44561</v>
      </c>
      <c r="H648" s="27">
        <f t="shared" si="48"/>
        <v>18</v>
      </c>
      <c r="I648" s="26" t="str">
        <f t="shared" si="50"/>
        <v>U/21</v>
      </c>
      <c r="J648" s="23" t="s">
        <v>1366</v>
      </c>
      <c r="K648" s="25">
        <v>37685</v>
      </c>
      <c r="L648" s="23" t="s">
        <v>1582</v>
      </c>
    </row>
    <row r="649" spans="1:12" ht="12.75" hidden="1" customHeight="1" x14ac:dyDescent="0.25">
      <c r="A649" s="29" t="s">
        <v>1454</v>
      </c>
      <c r="B649" s="28" t="s">
        <v>38</v>
      </c>
      <c r="C649" s="28" t="s">
        <v>1455</v>
      </c>
      <c r="D649" s="28" t="s">
        <v>1456</v>
      </c>
      <c r="E649" s="26" t="str">
        <f t="shared" si="46"/>
        <v>Men Senior</v>
      </c>
      <c r="F649" s="30">
        <v>32167</v>
      </c>
      <c r="G649" s="31">
        <f t="shared" si="47"/>
        <v>44561</v>
      </c>
      <c r="H649" s="27">
        <f t="shared" si="48"/>
        <v>33</v>
      </c>
      <c r="I649" s="26" t="str">
        <f t="shared" si="50"/>
        <v>Senior</v>
      </c>
      <c r="J649" s="23" t="s">
        <v>1366</v>
      </c>
      <c r="K649" s="25">
        <v>88012500256</v>
      </c>
      <c r="L649" s="23" t="s">
        <v>1582</v>
      </c>
    </row>
    <row r="650" spans="1:12" hidden="1" x14ac:dyDescent="0.25">
      <c r="A650" s="29" t="s">
        <v>1457</v>
      </c>
      <c r="B650" s="28" t="s">
        <v>40</v>
      </c>
      <c r="C650" s="28" t="s">
        <v>1458</v>
      </c>
      <c r="D650" s="28" t="s">
        <v>78</v>
      </c>
      <c r="E650" s="26" t="str">
        <f t="shared" si="46"/>
        <v>Men Grand Masters</v>
      </c>
      <c r="F650" s="30">
        <v>20480</v>
      </c>
      <c r="G650" s="31">
        <f t="shared" si="47"/>
        <v>44561</v>
      </c>
      <c r="H650" s="27">
        <f t="shared" si="48"/>
        <v>65</v>
      </c>
      <c r="I650" s="26" t="str">
        <f t="shared" si="50"/>
        <v>Grand Masters</v>
      </c>
      <c r="J650" s="23" t="s">
        <v>1366</v>
      </c>
      <c r="K650" s="25">
        <v>56012600178</v>
      </c>
      <c r="L650" s="23" t="s">
        <v>1582</v>
      </c>
    </row>
    <row r="651" spans="1:12" s="28" customFormat="1" hidden="1" x14ac:dyDescent="0.25">
      <c r="A651" s="29" t="s">
        <v>1460</v>
      </c>
      <c r="B651" s="23" t="s">
        <v>47</v>
      </c>
      <c r="C651" s="28" t="s">
        <v>398</v>
      </c>
      <c r="D651" s="28" t="s">
        <v>162</v>
      </c>
      <c r="E651" s="26" t="str">
        <f t="shared" si="46"/>
        <v>Men Master</v>
      </c>
      <c r="F651" s="30">
        <v>25182</v>
      </c>
      <c r="G651" s="31">
        <f t="shared" si="47"/>
        <v>44561</v>
      </c>
      <c r="H651" s="27">
        <f t="shared" si="48"/>
        <v>53</v>
      </c>
      <c r="I651" s="26" t="str">
        <f t="shared" si="50"/>
        <v>Master</v>
      </c>
      <c r="J651" s="23" t="s">
        <v>1366</v>
      </c>
      <c r="K651" s="25">
        <v>68121000839</v>
      </c>
      <c r="L651" s="23" t="s">
        <v>1582</v>
      </c>
    </row>
    <row r="652" spans="1:12" s="28" customFormat="1" hidden="1" x14ac:dyDescent="0.25">
      <c r="A652" s="45" t="s">
        <v>1461</v>
      </c>
      <c r="B652" s="36" t="s">
        <v>1459</v>
      </c>
      <c r="C652" s="42" t="s">
        <v>1462</v>
      </c>
      <c r="D652" s="42" t="s">
        <v>1463</v>
      </c>
      <c r="E652" s="38" t="str">
        <f t="shared" si="46"/>
        <v>Ladies Senior</v>
      </c>
      <c r="F652" s="46">
        <v>35232</v>
      </c>
      <c r="G652" s="31">
        <f t="shared" si="47"/>
        <v>44561</v>
      </c>
      <c r="H652" s="27">
        <f t="shared" si="48"/>
        <v>25</v>
      </c>
      <c r="I652" s="26" t="s">
        <v>1561</v>
      </c>
      <c r="J652" s="36" t="s">
        <v>67</v>
      </c>
      <c r="K652" s="37">
        <v>96061600957</v>
      </c>
      <c r="L652" s="36" t="s">
        <v>1582</v>
      </c>
    </row>
    <row r="653" spans="1:12" s="42" customFormat="1" hidden="1" x14ac:dyDescent="0.25">
      <c r="A653" s="45" t="s">
        <v>1464</v>
      </c>
      <c r="B653" s="42" t="s">
        <v>1459</v>
      </c>
      <c r="C653" s="42" t="s">
        <v>198</v>
      </c>
      <c r="D653" s="42" t="s">
        <v>158</v>
      </c>
      <c r="E653" s="38" t="str">
        <f t="shared" si="46"/>
        <v>Men Senior</v>
      </c>
      <c r="F653" s="46">
        <v>30652</v>
      </c>
      <c r="G653" s="31">
        <f t="shared" si="47"/>
        <v>44561</v>
      </c>
      <c r="H653" s="27">
        <f t="shared" si="48"/>
        <v>38</v>
      </c>
      <c r="I653" s="26" t="str">
        <f t="shared" ref="I653:I689" si="51">IF(H653="","Senior",IF(H653&gt;59.999,"Grand Masters",IF(H653&gt;49.999,"Master",IF(H653&gt;39.999,"Veteran",IF(H653&gt;21.999,"Senior",IF(H653&gt;16.999,"U/21","U/16"))))))</f>
        <v>Senior</v>
      </c>
      <c r="J653" s="36" t="s">
        <v>1366</v>
      </c>
      <c r="K653" s="37">
        <v>8312021074</v>
      </c>
      <c r="L653" s="36" t="s">
        <v>1582</v>
      </c>
    </row>
    <row r="654" spans="1:12" s="42" customFormat="1" hidden="1" x14ac:dyDescent="0.25">
      <c r="A654" s="45" t="s">
        <v>1466</v>
      </c>
      <c r="B654" s="28" t="s">
        <v>47</v>
      </c>
      <c r="C654" s="28" t="s">
        <v>2070</v>
      </c>
      <c r="D654" s="28" t="s">
        <v>162</v>
      </c>
      <c r="E654" s="38" t="str">
        <f t="shared" si="46"/>
        <v>Men U/21</v>
      </c>
      <c r="F654" s="46">
        <v>37096</v>
      </c>
      <c r="G654" s="31">
        <f t="shared" si="47"/>
        <v>44561</v>
      </c>
      <c r="H654" s="27">
        <f t="shared" si="48"/>
        <v>20</v>
      </c>
      <c r="I654" s="26" t="str">
        <f t="shared" si="51"/>
        <v>U/21</v>
      </c>
      <c r="J654" s="36" t="s">
        <v>1366</v>
      </c>
      <c r="K654" s="37"/>
      <c r="L654" s="36"/>
    </row>
    <row r="655" spans="1:12" s="42" customFormat="1" hidden="1" x14ac:dyDescent="0.25">
      <c r="A655" s="45" t="s">
        <v>1467</v>
      </c>
      <c r="B655" s="42" t="s">
        <v>1465</v>
      </c>
      <c r="C655" s="42" t="s">
        <v>1468</v>
      </c>
      <c r="D655" s="42" t="s">
        <v>130</v>
      </c>
      <c r="E655" s="38" t="str">
        <f t="shared" si="46"/>
        <v>Men Grand Masters</v>
      </c>
      <c r="F655" s="46">
        <v>21732</v>
      </c>
      <c r="G655" s="31">
        <f t="shared" si="47"/>
        <v>44561</v>
      </c>
      <c r="H655" s="27">
        <f t="shared" si="48"/>
        <v>62</v>
      </c>
      <c r="I655" s="26" t="str">
        <f t="shared" si="51"/>
        <v>Grand Masters</v>
      </c>
      <c r="J655" s="36" t="s">
        <v>1366</v>
      </c>
      <c r="K655" s="37">
        <v>5907015097087</v>
      </c>
      <c r="L655" s="36"/>
    </row>
    <row r="656" spans="1:12" s="42" customFormat="1" hidden="1" x14ac:dyDescent="0.25">
      <c r="A656" s="45" t="s">
        <v>1469</v>
      </c>
      <c r="B656" s="42" t="s">
        <v>1358</v>
      </c>
      <c r="C656" s="42" t="s">
        <v>349</v>
      </c>
      <c r="D656" s="42" t="s">
        <v>138</v>
      </c>
      <c r="E656" s="38" t="str">
        <f t="shared" si="46"/>
        <v>Men Grand Masters</v>
      </c>
      <c r="F656" s="46">
        <v>19792</v>
      </c>
      <c r="G656" s="31">
        <f t="shared" si="47"/>
        <v>44561</v>
      </c>
      <c r="H656" s="27">
        <f t="shared" si="48"/>
        <v>67</v>
      </c>
      <c r="I656" s="26" t="str">
        <f t="shared" si="51"/>
        <v>Grand Masters</v>
      </c>
      <c r="J656" s="36" t="s">
        <v>1366</v>
      </c>
      <c r="K656" s="37">
        <v>54030910025</v>
      </c>
      <c r="L656" s="36" t="s">
        <v>1582</v>
      </c>
    </row>
    <row r="657" spans="1:12" s="42" customFormat="1" hidden="1" x14ac:dyDescent="0.25">
      <c r="A657" s="45" t="s">
        <v>1470</v>
      </c>
      <c r="B657" s="42" t="s">
        <v>1358</v>
      </c>
      <c r="C657" s="42" t="s">
        <v>285</v>
      </c>
      <c r="D657" s="42" t="s">
        <v>82</v>
      </c>
      <c r="E657" s="38" t="str">
        <f t="shared" si="46"/>
        <v>Men U/21</v>
      </c>
      <c r="F657" s="46">
        <v>37825</v>
      </c>
      <c r="G657" s="31">
        <f t="shared" si="47"/>
        <v>44561</v>
      </c>
      <c r="H657" s="27">
        <f t="shared" si="48"/>
        <v>18</v>
      </c>
      <c r="I657" s="26" t="str">
        <f t="shared" si="51"/>
        <v>U/21</v>
      </c>
      <c r="J657" s="36" t="s">
        <v>1366</v>
      </c>
      <c r="K657" s="37"/>
      <c r="L657" s="36"/>
    </row>
    <row r="658" spans="1:12" s="42" customFormat="1" hidden="1" x14ac:dyDescent="0.25">
      <c r="A658" s="45" t="s">
        <v>1471</v>
      </c>
      <c r="B658" s="42" t="s">
        <v>1358</v>
      </c>
      <c r="C658" s="42" t="s">
        <v>1472</v>
      </c>
      <c r="D658" s="42" t="s">
        <v>82</v>
      </c>
      <c r="E658" s="38" t="str">
        <f t="shared" si="46"/>
        <v>Men U/16</v>
      </c>
      <c r="F658" s="46">
        <v>38420</v>
      </c>
      <c r="G658" s="31">
        <f t="shared" si="47"/>
        <v>44561</v>
      </c>
      <c r="H658" s="27">
        <f t="shared" si="48"/>
        <v>16</v>
      </c>
      <c r="I658" s="26" t="str">
        <f t="shared" si="51"/>
        <v>U/16</v>
      </c>
      <c r="J658" s="36" t="s">
        <v>1366</v>
      </c>
      <c r="K658" s="37"/>
      <c r="L658" s="36"/>
    </row>
    <row r="659" spans="1:12" hidden="1" x14ac:dyDescent="0.25">
      <c r="A659" s="29" t="s">
        <v>1473</v>
      </c>
      <c r="B659" s="28" t="s">
        <v>49</v>
      </c>
      <c r="C659" s="28" t="s">
        <v>1474</v>
      </c>
      <c r="D659" s="28" t="s">
        <v>1342</v>
      </c>
      <c r="E659" s="26" t="str">
        <f t="shared" si="46"/>
        <v>Men Veteran</v>
      </c>
      <c r="F659" s="30">
        <v>29691</v>
      </c>
      <c r="G659" s="31">
        <f t="shared" si="47"/>
        <v>44561</v>
      </c>
      <c r="H659" s="27">
        <f t="shared" si="48"/>
        <v>40</v>
      </c>
      <c r="I659" s="26" t="str">
        <f t="shared" si="51"/>
        <v>Veteran</v>
      </c>
      <c r="J659" s="23" t="s">
        <v>1366</v>
      </c>
      <c r="K659" s="25">
        <v>8104155147087</v>
      </c>
      <c r="L659" s="23" t="s">
        <v>1585</v>
      </c>
    </row>
    <row r="660" spans="1:12" hidden="1" x14ac:dyDescent="0.25">
      <c r="A660" s="29" t="s">
        <v>1475</v>
      </c>
      <c r="B660" s="28" t="s">
        <v>49</v>
      </c>
      <c r="C660" s="28" t="s">
        <v>1029</v>
      </c>
      <c r="D660" s="28" t="s">
        <v>1476</v>
      </c>
      <c r="E660" s="26" t="str">
        <f t="shared" si="46"/>
        <v>Men Senior</v>
      </c>
      <c r="F660" s="30">
        <v>30442</v>
      </c>
      <c r="G660" s="31">
        <f t="shared" si="47"/>
        <v>44561</v>
      </c>
      <c r="H660" s="27">
        <f t="shared" si="48"/>
        <v>38</v>
      </c>
      <c r="I660" s="26" t="str">
        <f t="shared" si="51"/>
        <v>Senior</v>
      </c>
      <c r="J660" s="23" t="s">
        <v>1366</v>
      </c>
      <c r="K660" s="25">
        <v>830506104411</v>
      </c>
      <c r="L660" s="23" t="s">
        <v>1582</v>
      </c>
    </row>
    <row r="661" spans="1:12" hidden="1" x14ac:dyDescent="0.25">
      <c r="A661" s="29" t="s">
        <v>1477</v>
      </c>
      <c r="B661" s="28" t="s">
        <v>47</v>
      </c>
      <c r="C661" s="28" t="s">
        <v>322</v>
      </c>
      <c r="D661" s="28" t="s">
        <v>137</v>
      </c>
      <c r="E661" s="26" t="str">
        <f t="shared" si="46"/>
        <v>Men Senior</v>
      </c>
      <c r="F661" s="30">
        <v>30656</v>
      </c>
      <c r="G661" s="31">
        <f t="shared" si="47"/>
        <v>44561</v>
      </c>
      <c r="H661" s="27">
        <f t="shared" si="48"/>
        <v>38</v>
      </c>
      <c r="I661" s="26" t="str">
        <f t="shared" si="51"/>
        <v>Senior</v>
      </c>
      <c r="J661" s="23" t="s">
        <v>1366</v>
      </c>
      <c r="K661" s="25">
        <v>831206110569</v>
      </c>
      <c r="L661" s="23" t="s">
        <v>1582</v>
      </c>
    </row>
    <row r="662" spans="1:12" s="42" customFormat="1" hidden="1" x14ac:dyDescent="0.25">
      <c r="A662" s="45" t="s">
        <v>1478</v>
      </c>
      <c r="B662" s="42" t="s">
        <v>1358</v>
      </c>
      <c r="C662" s="42" t="s">
        <v>322</v>
      </c>
      <c r="D662" s="42" t="s">
        <v>1479</v>
      </c>
      <c r="E662" s="38" t="str">
        <f t="shared" si="46"/>
        <v>Men Grand Masters</v>
      </c>
      <c r="F662" s="46">
        <v>21860</v>
      </c>
      <c r="G662" s="31">
        <f t="shared" si="47"/>
        <v>44561</v>
      </c>
      <c r="H662" s="27">
        <f t="shared" si="48"/>
        <v>62</v>
      </c>
      <c r="I662" s="26" t="str">
        <f t="shared" si="51"/>
        <v>Grand Masters</v>
      </c>
      <c r="J662" s="36" t="s">
        <v>1366</v>
      </c>
      <c r="K662" s="37"/>
      <c r="L662" s="36"/>
    </row>
    <row r="663" spans="1:12" s="42" customFormat="1" hidden="1" x14ac:dyDescent="0.25">
      <c r="A663" s="45" t="s">
        <v>1480</v>
      </c>
      <c r="B663" s="42" t="s">
        <v>1358</v>
      </c>
      <c r="C663" s="42" t="s">
        <v>107</v>
      </c>
      <c r="D663" s="42" t="s">
        <v>1481</v>
      </c>
      <c r="E663" s="38" t="str">
        <f t="shared" si="46"/>
        <v>Men Grand Masters</v>
      </c>
      <c r="F663" s="46">
        <v>19795</v>
      </c>
      <c r="G663" s="31">
        <f t="shared" si="47"/>
        <v>44561</v>
      </c>
      <c r="H663" s="27">
        <f t="shared" si="48"/>
        <v>67</v>
      </c>
      <c r="I663" s="26" t="str">
        <f t="shared" si="51"/>
        <v>Grand Masters</v>
      </c>
      <c r="J663" s="36" t="s">
        <v>1366</v>
      </c>
      <c r="K663" s="37"/>
      <c r="L663" s="36"/>
    </row>
    <row r="664" spans="1:12" s="42" customFormat="1" hidden="1" x14ac:dyDescent="0.25">
      <c r="A664" s="45" t="s">
        <v>1482</v>
      </c>
      <c r="B664" s="42" t="s">
        <v>1358</v>
      </c>
      <c r="C664" s="42" t="s">
        <v>92</v>
      </c>
      <c r="D664" s="42" t="s">
        <v>1483</v>
      </c>
      <c r="E664" s="38" t="str">
        <f t="shared" si="46"/>
        <v>Men U/16</v>
      </c>
      <c r="F664" s="46">
        <v>38890</v>
      </c>
      <c r="G664" s="31">
        <f t="shared" si="47"/>
        <v>44561</v>
      </c>
      <c r="H664" s="27">
        <f t="shared" si="48"/>
        <v>15</v>
      </c>
      <c r="I664" s="26" t="str">
        <f t="shared" si="51"/>
        <v>U/16</v>
      </c>
      <c r="J664" s="36" t="s">
        <v>1366</v>
      </c>
      <c r="K664" s="37"/>
      <c r="L664" s="36"/>
    </row>
    <row r="665" spans="1:12" s="42" customFormat="1" hidden="1" x14ac:dyDescent="0.25">
      <c r="A665" s="45" t="s">
        <v>1484</v>
      </c>
      <c r="B665" s="42" t="s">
        <v>1358</v>
      </c>
      <c r="C665" s="42" t="s">
        <v>1485</v>
      </c>
      <c r="D665" s="42" t="s">
        <v>1483</v>
      </c>
      <c r="E665" s="38" t="str">
        <f t="shared" si="46"/>
        <v>Men Veteran</v>
      </c>
      <c r="F665" s="46">
        <v>26721</v>
      </c>
      <c r="G665" s="31">
        <f t="shared" si="47"/>
        <v>44561</v>
      </c>
      <c r="H665" s="27">
        <f t="shared" si="48"/>
        <v>48</v>
      </c>
      <c r="I665" s="26" t="str">
        <f t="shared" si="51"/>
        <v>Veteran</v>
      </c>
      <c r="J665" s="36" t="s">
        <v>1366</v>
      </c>
      <c r="K665" s="37"/>
      <c r="L665" s="36"/>
    </row>
    <row r="666" spans="1:12" hidden="1" x14ac:dyDescent="0.25">
      <c r="A666" s="29" t="s">
        <v>1486</v>
      </c>
      <c r="B666" s="28" t="s">
        <v>43</v>
      </c>
      <c r="C666" s="28" t="s">
        <v>1487</v>
      </c>
      <c r="D666" s="28" t="s">
        <v>1488</v>
      </c>
      <c r="E666" s="26" t="str">
        <f t="shared" si="46"/>
        <v>Men Senior</v>
      </c>
      <c r="F666" s="30">
        <v>33486</v>
      </c>
      <c r="G666" s="31">
        <f t="shared" si="47"/>
        <v>44561</v>
      </c>
      <c r="H666" s="27">
        <f t="shared" si="48"/>
        <v>30</v>
      </c>
      <c r="I666" s="26" t="str">
        <f t="shared" si="51"/>
        <v>Senior</v>
      </c>
      <c r="J666" s="23" t="s">
        <v>1366</v>
      </c>
      <c r="K666" s="25">
        <v>9109055025084</v>
      </c>
      <c r="L666" s="23" t="s">
        <v>1582</v>
      </c>
    </row>
    <row r="667" spans="1:12" hidden="1" x14ac:dyDescent="0.25">
      <c r="A667" s="29" t="s">
        <v>1489</v>
      </c>
      <c r="B667" s="28" t="s">
        <v>37</v>
      </c>
      <c r="C667" s="28" t="s">
        <v>1490</v>
      </c>
      <c r="D667" s="28" t="s">
        <v>303</v>
      </c>
      <c r="E667" s="26" t="str">
        <f t="shared" si="46"/>
        <v>Men Veteran</v>
      </c>
      <c r="F667" s="30">
        <v>27638</v>
      </c>
      <c r="G667" s="31">
        <f t="shared" si="47"/>
        <v>44561</v>
      </c>
      <c r="H667" s="27">
        <f t="shared" si="48"/>
        <v>46</v>
      </c>
      <c r="I667" s="26" t="str">
        <f t="shared" si="51"/>
        <v>Veteran</v>
      </c>
      <c r="J667" s="23" t="s">
        <v>1366</v>
      </c>
      <c r="K667" s="25">
        <v>75090110301</v>
      </c>
      <c r="L667" s="23" t="s">
        <v>1582</v>
      </c>
    </row>
    <row r="668" spans="1:12" s="42" customFormat="1" hidden="1" x14ac:dyDescent="0.25">
      <c r="A668" s="45" t="s">
        <v>1491</v>
      </c>
      <c r="B668" s="42" t="s">
        <v>1465</v>
      </c>
      <c r="C668" s="42" t="s">
        <v>100</v>
      </c>
      <c r="D668" s="42" t="s">
        <v>1492</v>
      </c>
      <c r="E668" s="38" t="str">
        <f t="shared" si="46"/>
        <v>Men Grand Masters</v>
      </c>
      <c r="F668" s="46"/>
      <c r="G668" s="31">
        <f t="shared" si="47"/>
        <v>44561</v>
      </c>
      <c r="H668" s="27">
        <f t="shared" si="48"/>
        <v>122</v>
      </c>
      <c r="I668" s="26" t="str">
        <f t="shared" si="51"/>
        <v>Grand Masters</v>
      </c>
      <c r="J668" s="36" t="s">
        <v>1366</v>
      </c>
      <c r="K668" s="37"/>
      <c r="L668" s="36"/>
    </row>
    <row r="669" spans="1:12" s="42" customFormat="1" hidden="1" x14ac:dyDescent="0.25">
      <c r="A669" s="45" t="s">
        <v>1493</v>
      </c>
      <c r="B669" s="42" t="s">
        <v>1465</v>
      </c>
      <c r="C669" s="42" t="s">
        <v>1494</v>
      </c>
      <c r="D669" s="42" t="s">
        <v>1495</v>
      </c>
      <c r="E669" s="38" t="str">
        <f t="shared" si="46"/>
        <v>Men Senior</v>
      </c>
      <c r="F669" s="46">
        <v>33407</v>
      </c>
      <c r="G669" s="31">
        <f t="shared" si="47"/>
        <v>44561</v>
      </c>
      <c r="H669" s="27">
        <f t="shared" si="48"/>
        <v>30</v>
      </c>
      <c r="I669" s="26" t="str">
        <f t="shared" si="51"/>
        <v>Senior</v>
      </c>
      <c r="J669" s="36" t="s">
        <v>1366</v>
      </c>
      <c r="K669" s="37">
        <v>91061800121</v>
      </c>
      <c r="L669" s="36"/>
    </row>
    <row r="670" spans="1:12" s="42" customFormat="1" hidden="1" x14ac:dyDescent="0.25">
      <c r="A670" s="45" t="s">
        <v>1496</v>
      </c>
      <c r="B670" s="42" t="s">
        <v>1359</v>
      </c>
      <c r="C670" s="42" t="s">
        <v>301</v>
      </c>
      <c r="D670" s="42" t="s">
        <v>338</v>
      </c>
      <c r="E670" s="38" t="str">
        <f t="shared" si="46"/>
        <v>Men Grand Masters</v>
      </c>
      <c r="F670" s="46"/>
      <c r="G670" s="31">
        <f t="shared" si="47"/>
        <v>44561</v>
      </c>
      <c r="H670" s="27">
        <f t="shared" si="48"/>
        <v>122</v>
      </c>
      <c r="I670" s="26" t="str">
        <f t="shared" si="51"/>
        <v>Grand Masters</v>
      </c>
      <c r="J670" s="36" t="s">
        <v>1366</v>
      </c>
      <c r="K670" s="37"/>
      <c r="L670" s="36"/>
    </row>
    <row r="671" spans="1:12" hidden="1" x14ac:dyDescent="0.2">
      <c r="A671" s="116" t="s">
        <v>1498</v>
      </c>
      <c r="B671" s="23" t="s">
        <v>39</v>
      </c>
      <c r="C671" s="23" t="s">
        <v>1583</v>
      </c>
      <c r="D671" s="23" t="s">
        <v>1499</v>
      </c>
      <c r="E671" s="26" t="str">
        <f t="shared" si="46"/>
        <v>Ladies Veteran</v>
      </c>
      <c r="F671" s="24">
        <v>26998</v>
      </c>
      <c r="G671" s="31">
        <f t="shared" si="47"/>
        <v>44561</v>
      </c>
      <c r="H671" s="27">
        <f t="shared" si="48"/>
        <v>48</v>
      </c>
      <c r="I671" s="26" t="str">
        <f t="shared" si="51"/>
        <v>Veteran</v>
      </c>
      <c r="J671" s="23" t="s">
        <v>67</v>
      </c>
      <c r="K671" s="25" t="s">
        <v>2019</v>
      </c>
      <c r="L671" s="23" t="s">
        <v>1582</v>
      </c>
    </row>
    <row r="672" spans="1:12" s="42" customFormat="1" hidden="1" x14ac:dyDescent="0.25">
      <c r="A672" s="45" t="s">
        <v>1503</v>
      </c>
      <c r="B672" s="42" t="s">
        <v>1502</v>
      </c>
      <c r="C672" s="42" t="s">
        <v>1049</v>
      </c>
      <c r="D672" s="42" t="s">
        <v>1504</v>
      </c>
      <c r="E672" s="38" t="str">
        <f t="shared" si="46"/>
        <v>Men Grand Masters</v>
      </c>
      <c r="F672" s="46"/>
      <c r="G672" s="31">
        <f t="shared" si="47"/>
        <v>44561</v>
      </c>
      <c r="H672" s="27">
        <f t="shared" si="48"/>
        <v>122</v>
      </c>
      <c r="I672" s="26" t="str">
        <f t="shared" si="51"/>
        <v>Grand Masters</v>
      </c>
      <c r="J672" s="36" t="s">
        <v>1366</v>
      </c>
      <c r="K672" s="37"/>
      <c r="L672" s="36"/>
    </row>
    <row r="673" spans="1:12" s="42" customFormat="1" hidden="1" x14ac:dyDescent="0.25">
      <c r="A673" s="45" t="s">
        <v>1505</v>
      </c>
      <c r="B673" s="42" t="s">
        <v>1121</v>
      </c>
      <c r="C673" s="42" t="s">
        <v>1506</v>
      </c>
      <c r="D673" s="42" t="s">
        <v>1507</v>
      </c>
      <c r="E673" s="38" t="str">
        <f t="shared" si="46"/>
        <v>Men Master</v>
      </c>
      <c r="F673" s="46">
        <v>25546</v>
      </c>
      <c r="G673" s="31">
        <f t="shared" si="47"/>
        <v>44561</v>
      </c>
      <c r="H673" s="27">
        <f t="shared" si="48"/>
        <v>52</v>
      </c>
      <c r="I673" s="26" t="str">
        <f t="shared" si="51"/>
        <v>Master</v>
      </c>
      <c r="J673" s="36" t="s">
        <v>1366</v>
      </c>
      <c r="K673" s="37"/>
      <c r="L673" s="36"/>
    </row>
    <row r="674" spans="1:12" s="42" customFormat="1" hidden="1" x14ac:dyDescent="0.25">
      <c r="A674" s="45" t="s">
        <v>1508</v>
      </c>
      <c r="B674" s="42" t="s">
        <v>1358</v>
      </c>
      <c r="C674" s="42" t="s">
        <v>1509</v>
      </c>
      <c r="D674" s="42" t="s">
        <v>441</v>
      </c>
      <c r="E674" s="38" t="str">
        <f t="shared" si="46"/>
        <v>Men Grand Masters</v>
      </c>
      <c r="F674" s="46">
        <v>22549</v>
      </c>
      <c r="G674" s="31">
        <f t="shared" si="47"/>
        <v>44561</v>
      </c>
      <c r="H674" s="27">
        <f t="shared" si="48"/>
        <v>60</v>
      </c>
      <c r="I674" s="26" t="str">
        <f t="shared" si="51"/>
        <v>Grand Masters</v>
      </c>
      <c r="J674" s="36" t="s">
        <v>1366</v>
      </c>
      <c r="K674" s="37"/>
      <c r="L674" s="36"/>
    </row>
    <row r="675" spans="1:12" s="42" customFormat="1" hidden="1" x14ac:dyDescent="0.25">
      <c r="A675" s="45" t="s">
        <v>1512</v>
      </c>
      <c r="B675" s="42" t="s">
        <v>1449</v>
      </c>
      <c r="C675" s="42" t="s">
        <v>1451</v>
      </c>
      <c r="D675" s="42" t="s">
        <v>1513</v>
      </c>
      <c r="E675" s="38" t="str">
        <f t="shared" si="46"/>
        <v>Ladies Senior</v>
      </c>
      <c r="F675" s="46">
        <v>33030</v>
      </c>
      <c r="G675" s="31">
        <f t="shared" si="47"/>
        <v>44561</v>
      </c>
      <c r="H675" s="27">
        <f t="shared" si="48"/>
        <v>31</v>
      </c>
      <c r="I675" s="26" t="str">
        <f t="shared" si="51"/>
        <v>Senior</v>
      </c>
      <c r="J675" s="36" t="s">
        <v>67</v>
      </c>
      <c r="K675" s="37">
        <v>9006060155080</v>
      </c>
      <c r="L675" s="36" t="s">
        <v>1585</v>
      </c>
    </row>
    <row r="676" spans="1:12" hidden="1" x14ac:dyDescent="0.25">
      <c r="A676" s="29" t="s">
        <v>1514</v>
      </c>
      <c r="B676" s="28" t="s">
        <v>43</v>
      </c>
      <c r="C676" s="28" t="s">
        <v>455</v>
      </c>
      <c r="D676" s="28" t="s">
        <v>1681</v>
      </c>
      <c r="E676" s="26" t="str">
        <f t="shared" ref="E676:E739" si="52">CONCATENATE(J676," ",I676)</f>
        <v>Men Master</v>
      </c>
      <c r="F676" s="30">
        <v>24538</v>
      </c>
      <c r="G676" s="31">
        <f t="shared" ref="G676:G739" si="53">$G$5</f>
        <v>44561</v>
      </c>
      <c r="H676" s="27">
        <f t="shared" ref="H676:H739" si="54">INT(YEARFRAC(F676,G676))</f>
        <v>54</v>
      </c>
      <c r="I676" s="26" t="str">
        <f t="shared" si="51"/>
        <v>Master</v>
      </c>
      <c r="J676" s="23" t="s">
        <v>1366</v>
      </c>
      <c r="K676" s="25">
        <v>67030701054</v>
      </c>
      <c r="L676" s="23" t="s">
        <v>1582</v>
      </c>
    </row>
    <row r="677" spans="1:12" hidden="1" x14ac:dyDescent="0.25">
      <c r="A677" s="29" t="s">
        <v>1515</v>
      </c>
      <c r="B677" s="28" t="s">
        <v>39</v>
      </c>
      <c r="C677" s="28" t="s">
        <v>1334</v>
      </c>
      <c r="D677" s="28" t="s">
        <v>1516</v>
      </c>
      <c r="E677" s="26" t="str">
        <f t="shared" si="52"/>
        <v>Men Veteran</v>
      </c>
      <c r="F677" s="30">
        <v>27588</v>
      </c>
      <c r="G677" s="31">
        <f t="shared" si="53"/>
        <v>44561</v>
      </c>
      <c r="H677" s="27">
        <f t="shared" si="54"/>
        <v>46</v>
      </c>
      <c r="I677" s="26" t="str">
        <f t="shared" si="51"/>
        <v>Veteran</v>
      </c>
      <c r="J677" s="23" t="s">
        <v>1366</v>
      </c>
      <c r="K677" s="25">
        <v>75071310217</v>
      </c>
      <c r="L677" s="23" t="s">
        <v>1582</v>
      </c>
    </row>
    <row r="678" spans="1:12" s="42" customFormat="1" hidden="1" x14ac:dyDescent="0.25">
      <c r="A678" s="45" t="s">
        <v>1517</v>
      </c>
      <c r="B678" s="42" t="s">
        <v>1344</v>
      </c>
      <c r="C678" s="42" t="s">
        <v>1518</v>
      </c>
      <c r="D678" s="42" t="s">
        <v>330</v>
      </c>
      <c r="E678" s="38" t="str">
        <f t="shared" si="52"/>
        <v>Men U/16</v>
      </c>
      <c r="F678" s="46">
        <v>38827</v>
      </c>
      <c r="G678" s="31">
        <f t="shared" si="53"/>
        <v>44561</v>
      </c>
      <c r="H678" s="27">
        <f t="shared" si="54"/>
        <v>15</v>
      </c>
      <c r="I678" s="26" t="str">
        <f t="shared" si="51"/>
        <v>U/16</v>
      </c>
      <c r="J678" s="36" t="s">
        <v>1366</v>
      </c>
      <c r="K678" s="37" t="s">
        <v>1595</v>
      </c>
      <c r="L678" s="36" t="s">
        <v>1582</v>
      </c>
    </row>
    <row r="679" spans="1:12" s="42" customFormat="1" hidden="1" x14ac:dyDescent="0.25">
      <c r="A679" s="45" t="s">
        <v>1519</v>
      </c>
      <c r="B679" s="42" t="s">
        <v>1594</v>
      </c>
      <c r="C679" s="42" t="s">
        <v>1520</v>
      </c>
      <c r="D679" s="42" t="s">
        <v>162</v>
      </c>
      <c r="E679" s="38" t="str">
        <f t="shared" si="52"/>
        <v>Ladies Senior</v>
      </c>
      <c r="F679" s="46">
        <v>34090</v>
      </c>
      <c r="G679" s="31">
        <f t="shared" si="53"/>
        <v>44561</v>
      </c>
      <c r="H679" s="27">
        <f t="shared" si="54"/>
        <v>28</v>
      </c>
      <c r="I679" s="26" t="str">
        <f t="shared" si="51"/>
        <v>Senior</v>
      </c>
      <c r="J679" s="36" t="s">
        <v>67</v>
      </c>
      <c r="K679" s="37"/>
      <c r="L679" s="36"/>
    </row>
    <row r="680" spans="1:12" s="42" customFormat="1" hidden="1" x14ac:dyDescent="0.25">
      <c r="A680" s="45" t="s">
        <v>1521</v>
      </c>
      <c r="B680" s="42" t="s">
        <v>1594</v>
      </c>
      <c r="C680" s="42" t="s">
        <v>234</v>
      </c>
      <c r="D680" s="42" t="s">
        <v>111</v>
      </c>
      <c r="E680" s="38" t="str">
        <f t="shared" si="52"/>
        <v>Men Senior</v>
      </c>
      <c r="F680" s="46">
        <v>30144</v>
      </c>
      <c r="G680" s="31">
        <f t="shared" si="53"/>
        <v>44561</v>
      </c>
      <c r="H680" s="27">
        <f t="shared" si="54"/>
        <v>39</v>
      </c>
      <c r="I680" s="26" t="str">
        <f t="shared" si="51"/>
        <v>Senior</v>
      </c>
      <c r="J680" s="36" t="s">
        <v>1366</v>
      </c>
      <c r="K680" s="37"/>
      <c r="L680" s="36"/>
    </row>
    <row r="681" spans="1:12" s="42" customFormat="1" hidden="1" x14ac:dyDescent="0.25">
      <c r="A681" s="45" t="s">
        <v>1522</v>
      </c>
      <c r="B681" s="42" t="s">
        <v>1121</v>
      </c>
      <c r="C681" s="42" t="s">
        <v>1523</v>
      </c>
      <c r="D681" s="42" t="s">
        <v>1524</v>
      </c>
      <c r="E681" s="38" t="str">
        <f t="shared" si="52"/>
        <v>Men U/21</v>
      </c>
      <c r="F681" s="46">
        <v>37582</v>
      </c>
      <c r="G681" s="31">
        <f t="shared" si="53"/>
        <v>44561</v>
      </c>
      <c r="H681" s="27">
        <f t="shared" si="54"/>
        <v>19</v>
      </c>
      <c r="I681" s="26" t="str">
        <f t="shared" si="51"/>
        <v>U/21</v>
      </c>
      <c r="J681" s="36" t="s">
        <v>1366</v>
      </c>
      <c r="K681" s="37"/>
      <c r="L681" s="36"/>
    </row>
    <row r="682" spans="1:12" hidden="1" x14ac:dyDescent="0.25">
      <c r="A682" s="29" t="s">
        <v>1525</v>
      </c>
      <c r="B682" s="28" t="s">
        <v>48</v>
      </c>
      <c r="C682" s="28" t="s">
        <v>1526</v>
      </c>
      <c r="D682" s="28" t="s">
        <v>353</v>
      </c>
      <c r="E682" s="26" t="str">
        <f t="shared" si="52"/>
        <v>Ladies Senior</v>
      </c>
      <c r="F682" s="30">
        <v>33895</v>
      </c>
      <c r="G682" s="31">
        <f t="shared" si="53"/>
        <v>44561</v>
      </c>
      <c r="H682" s="27">
        <f t="shared" si="54"/>
        <v>29</v>
      </c>
      <c r="I682" s="26" t="str">
        <f t="shared" si="51"/>
        <v>Senior</v>
      </c>
      <c r="J682" s="23" t="s">
        <v>67</v>
      </c>
      <c r="K682" s="25">
        <v>92101800659</v>
      </c>
      <c r="L682" s="23" t="s">
        <v>1582</v>
      </c>
    </row>
    <row r="683" spans="1:12" s="28" customFormat="1" hidden="1" x14ac:dyDescent="0.25">
      <c r="A683" s="45" t="s">
        <v>1527</v>
      </c>
      <c r="B683" s="36" t="s">
        <v>1459</v>
      </c>
      <c r="C683" s="42" t="s">
        <v>1528</v>
      </c>
      <c r="D683" s="42" t="s">
        <v>162</v>
      </c>
      <c r="E683" s="38" t="str">
        <f t="shared" si="52"/>
        <v>Men U/21</v>
      </c>
      <c r="F683" s="46">
        <v>37066</v>
      </c>
      <c r="G683" s="31">
        <f t="shared" si="53"/>
        <v>44561</v>
      </c>
      <c r="H683" s="27">
        <f t="shared" si="54"/>
        <v>20</v>
      </c>
      <c r="I683" s="26" t="str">
        <f t="shared" si="51"/>
        <v>U/21</v>
      </c>
      <c r="J683" s="36" t="s">
        <v>1366</v>
      </c>
      <c r="K683" s="37"/>
      <c r="L683" s="36" t="s">
        <v>1582</v>
      </c>
    </row>
    <row r="684" spans="1:12" s="28" customFormat="1" hidden="1" x14ac:dyDescent="0.25">
      <c r="A684" s="45" t="s">
        <v>1529</v>
      </c>
      <c r="B684" s="42" t="s">
        <v>1885</v>
      </c>
      <c r="C684" s="42" t="s">
        <v>234</v>
      </c>
      <c r="D684" s="42" t="s">
        <v>342</v>
      </c>
      <c r="E684" s="38" t="str">
        <f t="shared" si="52"/>
        <v>Men Senior</v>
      </c>
      <c r="F684" s="46">
        <v>32800</v>
      </c>
      <c r="G684" s="31">
        <f t="shared" si="53"/>
        <v>44561</v>
      </c>
      <c r="H684" s="27">
        <f t="shared" si="54"/>
        <v>32</v>
      </c>
      <c r="I684" s="26" t="str">
        <f t="shared" si="51"/>
        <v>Senior</v>
      </c>
      <c r="J684" s="36" t="s">
        <v>1366</v>
      </c>
      <c r="K684" s="37">
        <v>89091000066</v>
      </c>
      <c r="L684" s="36" t="s">
        <v>1582</v>
      </c>
    </row>
    <row r="685" spans="1:12" s="42" customFormat="1" hidden="1" x14ac:dyDescent="0.25">
      <c r="A685" s="45" t="s">
        <v>1530</v>
      </c>
      <c r="B685" s="42" t="s">
        <v>1885</v>
      </c>
      <c r="C685" s="42" t="s">
        <v>1532</v>
      </c>
      <c r="D685" s="42" t="s">
        <v>1531</v>
      </c>
      <c r="E685" s="38" t="str">
        <f t="shared" si="52"/>
        <v>Men Senior</v>
      </c>
      <c r="F685" s="46">
        <v>35060</v>
      </c>
      <c r="G685" s="31">
        <f t="shared" si="53"/>
        <v>44561</v>
      </c>
      <c r="H685" s="27">
        <f t="shared" si="54"/>
        <v>26</v>
      </c>
      <c r="I685" s="26" t="str">
        <f t="shared" si="51"/>
        <v>Senior</v>
      </c>
      <c r="J685" s="36" t="s">
        <v>1366</v>
      </c>
      <c r="K685" s="37">
        <v>95122700637</v>
      </c>
      <c r="L685" s="36" t="s">
        <v>1582</v>
      </c>
    </row>
    <row r="686" spans="1:12" hidden="1" x14ac:dyDescent="0.25">
      <c r="A686" s="29" t="s">
        <v>1533</v>
      </c>
      <c r="B686" s="28" t="s">
        <v>48</v>
      </c>
      <c r="C686" s="28" t="s">
        <v>2046</v>
      </c>
      <c r="D686" s="28" t="s">
        <v>2025</v>
      </c>
      <c r="E686" s="26" t="str">
        <f t="shared" si="52"/>
        <v>Ladies Senior</v>
      </c>
      <c r="F686" s="30">
        <v>33210</v>
      </c>
      <c r="G686" s="31">
        <f t="shared" si="53"/>
        <v>44561</v>
      </c>
      <c r="H686" s="27">
        <f t="shared" si="54"/>
        <v>31</v>
      </c>
      <c r="I686" s="26" t="str">
        <f t="shared" si="51"/>
        <v>Senior</v>
      </c>
      <c r="J686" s="23" t="s">
        <v>67</v>
      </c>
      <c r="K686" s="25">
        <v>90120300524</v>
      </c>
      <c r="L686" s="23" t="s">
        <v>1582</v>
      </c>
    </row>
    <row r="687" spans="1:12" s="42" customFormat="1" hidden="1" x14ac:dyDescent="0.25">
      <c r="A687" s="45" t="s">
        <v>1534</v>
      </c>
      <c r="B687" s="42" t="s">
        <v>1437</v>
      </c>
      <c r="C687" s="42" t="s">
        <v>1535</v>
      </c>
      <c r="D687" s="42" t="s">
        <v>1196</v>
      </c>
      <c r="E687" s="38" t="str">
        <f t="shared" si="52"/>
        <v>Men Senior</v>
      </c>
      <c r="F687" s="46">
        <v>33357</v>
      </c>
      <c r="G687" s="31">
        <f t="shared" si="53"/>
        <v>44561</v>
      </c>
      <c r="H687" s="27">
        <f t="shared" si="54"/>
        <v>30</v>
      </c>
      <c r="I687" s="26" t="str">
        <f t="shared" si="51"/>
        <v>Senior</v>
      </c>
      <c r="J687" s="36" t="s">
        <v>1366</v>
      </c>
      <c r="K687" s="37">
        <v>91042900108</v>
      </c>
      <c r="L687" s="36" t="s">
        <v>1582</v>
      </c>
    </row>
    <row r="688" spans="1:12" s="42" customFormat="1" hidden="1" x14ac:dyDescent="0.25">
      <c r="A688" s="45" t="s">
        <v>1536</v>
      </c>
      <c r="B688" s="42" t="s">
        <v>1358</v>
      </c>
      <c r="C688" s="42" t="s">
        <v>1325</v>
      </c>
      <c r="D688" s="42" t="s">
        <v>1167</v>
      </c>
      <c r="E688" s="38" t="str">
        <f t="shared" si="52"/>
        <v>Men Grand Masters</v>
      </c>
      <c r="F688" s="46">
        <v>21936</v>
      </c>
      <c r="G688" s="31">
        <f t="shared" si="53"/>
        <v>44561</v>
      </c>
      <c r="H688" s="27">
        <f t="shared" si="54"/>
        <v>61</v>
      </c>
      <c r="I688" s="26" t="str">
        <f t="shared" si="51"/>
        <v>Grand Masters</v>
      </c>
      <c r="J688" s="36" t="s">
        <v>1366</v>
      </c>
      <c r="K688" s="37">
        <v>60012100676</v>
      </c>
      <c r="L688" s="36" t="s">
        <v>1582</v>
      </c>
    </row>
    <row r="689" spans="1:12" s="42" customFormat="1" hidden="1" x14ac:dyDescent="0.25">
      <c r="A689" s="45" t="s">
        <v>1537</v>
      </c>
      <c r="B689" s="42" t="s">
        <v>1358</v>
      </c>
      <c r="C689" s="42" t="s">
        <v>110</v>
      </c>
      <c r="D689" s="42" t="s">
        <v>1538</v>
      </c>
      <c r="E689" s="38" t="str">
        <f t="shared" si="52"/>
        <v>Men Master</v>
      </c>
      <c r="F689" s="46">
        <v>25422</v>
      </c>
      <c r="G689" s="31">
        <f t="shared" si="53"/>
        <v>44561</v>
      </c>
      <c r="H689" s="27">
        <f t="shared" si="54"/>
        <v>52</v>
      </c>
      <c r="I689" s="26" t="str">
        <f t="shared" si="51"/>
        <v>Master</v>
      </c>
      <c r="J689" s="36" t="s">
        <v>1366</v>
      </c>
      <c r="K689" s="37"/>
      <c r="L689" s="36"/>
    </row>
    <row r="690" spans="1:12" s="42" customFormat="1" hidden="1" x14ac:dyDescent="0.25">
      <c r="A690" s="45" t="s">
        <v>1539</v>
      </c>
      <c r="B690" s="42" t="s">
        <v>1343</v>
      </c>
      <c r="C690" s="42" t="s">
        <v>426</v>
      </c>
      <c r="D690" s="42" t="s">
        <v>389</v>
      </c>
      <c r="E690" s="38" t="str">
        <f t="shared" si="52"/>
        <v>Men Senior</v>
      </c>
      <c r="F690" s="46">
        <v>34451</v>
      </c>
      <c r="G690" s="31">
        <f t="shared" si="53"/>
        <v>44561</v>
      </c>
      <c r="H690" s="27">
        <f t="shared" si="54"/>
        <v>27</v>
      </c>
      <c r="I690" s="26" t="str">
        <f>IF(H690="","Men Senior",IF(H690&gt;59.999,"Grand Masters",IF(H690&gt;49.999,"Master",IF(H690&gt;39.999,"Veteran",IF(H690&gt;21.999,"Senior",IF(H690&gt;16.999,"U/21","U/16"))))))</f>
        <v>Senior</v>
      </c>
      <c r="J690" s="36" t="s">
        <v>1366</v>
      </c>
      <c r="K690" s="37">
        <v>94042700039</v>
      </c>
      <c r="L690" s="36" t="s">
        <v>1582</v>
      </c>
    </row>
    <row r="691" spans="1:12" hidden="1" x14ac:dyDescent="0.25">
      <c r="A691" s="29" t="s">
        <v>1540</v>
      </c>
      <c r="B691" s="28" t="s">
        <v>37</v>
      </c>
      <c r="C691" s="28" t="s">
        <v>1541</v>
      </c>
      <c r="D691" s="28" t="s">
        <v>1542</v>
      </c>
      <c r="E691" s="26" t="str">
        <f t="shared" si="52"/>
        <v>Men Senior</v>
      </c>
      <c r="F691" s="30">
        <v>36199</v>
      </c>
      <c r="G691" s="31">
        <f t="shared" si="53"/>
        <v>44561</v>
      </c>
      <c r="H691" s="27">
        <f t="shared" si="54"/>
        <v>22</v>
      </c>
      <c r="I691" s="26" t="str">
        <f t="shared" ref="I691:I712" si="55">IF(H691="","Senior",IF(H691&gt;59.999,"Grand Masters",IF(H691&gt;49.999,"Master",IF(H691&gt;39.999,"Veteran",IF(H691&gt;21.999,"Senior",IF(H691&gt;16.999,"U/21","U/16"))))))</f>
        <v>Senior</v>
      </c>
      <c r="J691" s="23" t="s">
        <v>1366</v>
      </c>
      <c r="K691" s="25">
        <v>99020800132</v>
      </c>
      <c r="L691" s="23" t="s">
        <v>1582</v>
      </c>
    </row>
    <row r="692" spans="1:12" s="42" customFormat="1" hidden="1" x14ac:dyDescent="0.25">
      <c r="A692" s="45" t="s">
        <v>1544</v>
      </c>
      <c r="B692" s="42" t="s">
        <v>1501</v>
      </c>
      <c r="C692" s="42" t="s">
        <v>1551</v>
      </c>
      <c r="D692" s="42" t="s">
        <v>399</v>
      </c>
      <c r="E692" s="38" t="str">
        <f t="shared" si="52"/>
        <v>Men Senior</v>
      </c>
      <c r="F692" s="46">
        <v>30825</v>
      </c>
      <c r="G692" s="31">
        <f t="shared" si="53"/>
        <v>44561</v>
      </c>
      <c r="H692" s="27">
        <f t="shared" si="54"/>
        <v>37</v>
      </c>
      <c r="I692" s="26" t="str">
        <f t="shared" si="55"/>
        <v>Senior</v>
      </c>
      <c r="J692" s="36" t="s">
        <v>1366</v>
      </c>
      <c r="K692" s="37">
        <v>84052310446</v>
      </c>
      <c r="L692" s="36" t="s">
        <v>1582</v>
      </c>
    </row>
    <row r="693" spans="1:12" hidden="1" x14ac:dyDescent="0.25">
      <c r="A693" s="29" t="s">
        <v>1545</v>
      </c>
      <c r="B693" s="23" t="s">
        <v>2079</v>
      </c>
      <c r="C693" s="28" t="s">
        <v>1552</v>
      </c>
      <c r="D693" s="28" t="s">
        <v>342</v>
      </c>
      <c r="E693" s="26" t="str">
        <f t="shared" si="52"/>
        <v>Men Grand Masters</v>
      </c>
      <c r="F693" s="30">
        <v>17172</v>
      </c>
      <c r="G693" s="31">
        <f t="shared" si="53"/>
        <v>44561</v>
      </c>
      <c r="H693" s="27">
        <f t="shared" si="54"/>
        <v>74</v>
      </c>
      <c r="I693" s="26" t="str">
        <f t="shared" si="55"/>
        <v>Grand Masters</v>
      </c>
      <c r="J693" s="23" t="s">
        <v>1366</v>
      </c>
      <c r="K693" s="25">
        <v>47010500398</v>
      </c>
      <c r="L693" s="23" t="s">
        <v>1582</v>
      </c>
    </row>
    <row r="694" spans="1:12" s="42" customFormat="1" ht="0.75" hidden="1" customHeight="1" x14ac:dyDescent="0.25">
      <c r="A694" s="45" t="s">
        <v>1546</v>
      </c>
      <c r="B694" s="42" t="s">
        <v>1603</v>
      </c>
      <c r="C694" s="42" t="s">
        <v>1250</v>
      </c>
      <c r="D694" s="42" t="s">
        <v>1342</v>
      </c>
      <c r="E694" s="38" t="str">
        <f t="shared" si="52"/>
        <v>Men U/21</v>
      </c>
      <c r="F694" s="46">
        <v>37215</v>
      </c>
      <c r="G694" s="31">
        <f t="shared" si="53"/>
        <v>44561</v>
      </c>
      <c r="H694" s="27">
        <f t="shared" si="54"/>
        <v>20</v>
      </c>
      <c r="I694" s="26" t="str">
        <f t="shared" si="55"/>
        <v>U/21</v>
      </c>
      <c r="J694" s="36" t="s">
        <v>1366</v>
      </c>
      <c r="K694" s="37"/>
      <c r="L694" s="36"/>
    </row>
    <row r="695" spans="1:12" s="42" customFormat="1" hidden="1" x14ac:dyDescent="0.25">
      <c r="A695" s="45" t="s">
        <v>1547</v>
      </c>
      <c r="B695" s="42" t="s">
        <v>1459</v>
      </c>
      <c r="C695" s="42" t="s">
        <v>386</v>
      </c>
      <c r="D695" s="42" t="s">
        <v>263</v>
      </c>
      <c r="E695" s="38" t="str">
        <f t="shared" si="52"/>
        <v>Men Senior</v>
      </c>
      <c r="F695" s="46">
        <v>33172</v>
      </c>
      <c r="G695" s="31">
        <f t="shared" si="53"/>
        <v>44561</v>
      </c>
      <c r="H695" s="27">
        <f t="shared" si="54"/>
        <v>31</v>
      </c>
      <c r="I695" s="26" t="str">
        <f t="shared" si="55"/>
        <v>Senior</v>
      </c>
      <c r="J695" s="36" t="s">
        <v>1366</v>
      </c>
      <c r="K695" s="37">
        <v>90102600309</v>
      </c>
      <c r="L695" s="36" t="s">
        <v>1582</v>
      </c>
    </row>
    <row r="696" spans="1:12" s="42" customFormat="1" hidden="1" x14ac:dyDescent="0.25">
      <c r="A696" s="45" t="s">
        <v>1553</v>
      </c>
      <c r="B696" s="42" t="s">
        <v>1603</v>
      </c>
      <c r="C696" s="42" t="s">
        <v>1554</v>
      </c>
      <c r="D696" s="42" t="s">
        <v>1555</v>
      </c>
      <c r="E696" s="38" t="str">
        <f t="shared" si="52"/>
        <v>Men Senior</v>
      </c>
      <c r="F696" s="46">
        <v>30893</v>
      </c>
      <c r="G696" s="31">
        <f t="shared" si="53"/>
        <v>44561</v>
      </c>
      <c r="H696" s="27">
        <f t="shared" si="54"/>
        <v>37</v>
      </c>
      <c r="I696" s="26" t="str">
        <f t="shared" si="55"/>
        <v>Senior</v>
      </c>
      <c r="J696" s="36" t="s">
        <v>1366</v>
      </c>
      <c r="K696" s="37">
        <v>8407305031089</v>
      </c>
      <c r="L696" s="36"/>
    </row>
    <row r="697" spans="1:12" s="42" customFormat="1" hidden="1" x14ac:dyDescent="0.25">
      <c r="A697" s="45" t="s">
        <v>1558</v>
      </c>
      <c r="B697" s="42" t="s">
        <v>1070</v>
      </c>
      <c r="C697" s="42" t="s">
        <v>1556</v>
      </c>
      <c r="D697" s="42" t="s">
        <v>1557</v>
      </c>
      <c r="E697" s="38" t="str">
        <f t="shared" si="52"/>
        <v>Men Grand Masters</v>
      </c>
      <c r="F697" s="46"/>
      <c r="G697" s="31">
        <f t="shared" si="53"/>
        <v>44561</v>
      </c>
      <c r="H697" s="27">
        <f t="shared" si="54"/>
        <v>122</v>
      </c>
      <c r="I697" s="26" t="str">
        <f t="shared" si="55"/>
        <v>Grand Masters</v>
      </c>
      <c r="J697" s="36" t="s">
        <v>1366</v>
      </c>
      <c r="K697" s="37"/>
      <c r="L697" s="36"/>
    </row>
    <row r="698" spans="1:12" hidden="1" x14ac:dyDescent="0.25">
      <c r="A698" s="29" t="s">
        <v>1559</v>
      </c>
      <c r="B698" s="28" t="s">
        <v>44</v>
      </c>
      <c r="C698" s="28" t="s">
        <v>1560</v>
      </c>
      <c r="D698" s="28" t="s">
        <v>1735</v>
      </c>
      <c r="E698" s="26" t="str">
        <f t="shared" si="52"/>
        <v>Ladies Senior</v>
      </c>
      <c r="F698" s="30">
        <v>33952</v>
      </c>
      <c r="G698" s="31">
        <f t="shared" si="53"/>
        <v>44561</v>
      </c>
      <c r="H698" s="27">
        <f t="shared" si="54"/>
        <v>29</v>
      </c>
      <c r="I698" s="26" t="str">
        <f t="shared" si="55"/>
        <v>Senior</v>
      </c>
      <c r="J698" s="23" t="s">
        <v>67</v>
      </c>
      <c r="K698" s="25">
        <v>92121400157</v>
      </c>
      <c r="L698" s="23" t="s">
        <v>1582</v>
      </c>
    </row>
    <row r="699" spans="1:12" hidden="1" x14ac:dyDescent="0.25">
      <c r="A699" s="29" t="s">
        <v>1562</v>
      </c>
      <c r="B699" s="28" t="s">
        <v>37</v>
      </c>
      <c r="C699" s="28" t="s">
        <v>339</v>
      </c>
      <c r="D699" s="28" t="s">
        <v>1580</v>
      </c>
      <c r="E699" s="26" t="str">
        <f t="shared" si="52"/>
        <v>Men Master</v>
      </c>
      <c r="F699" s="30">
        <v>24196</v>
      </c>
      <c r="G699" s="31">
        <f t="shared" si="53"/>
        <v>44561</v>
      </c>
      <c r="H699" s="27">
        <f t="shared" si="54"/>
        <v>55</v>
      </c>
      <c r="I699" s="26" t="str">
        <f t="shared" si="55"/>
        <v>Master</v>
      </c>
      <c r="J699" s="23" t="s">
        <v>1366</v>
      </c>
      <c r="K699" s="25">
        <v>66033000102</v>
      </c>
      <c r="L699" s="23" t="s">
        <v>1582</v>
      </c>
    </row>
    <row r="700" spans="1:12" ht="15" hidden="1" customHeight="1" x14ac:dyDescent="0.25">
      <c r="A700" s="29" t="s">
        <v>1563</v>
      </c>
      <c r="B700" s="28" t="s">
        <v>37</v>
      </c>
      <c r="C700" s="28" t="s">
        <v>326</v>
      </c>
      <c r="D700" s="28" t="s">
        <v>314</v>
      </c>
      <c r="E700" s="26" t="str">
        <f t="shared" si="52"/>
        <v>Men U/16</v>
      </c>
      <c r="F700" s="30">
        <v>39352</v>
      </c>
      <c r="G700" s="31">
        <f t="shared" si="53"/>
        <v>44561</v>
      </c>
      <c r="H700" s="27">
        <f t="shared" si="54"/>
        <v>14</v>
      </c>
      <c r="I700" s="26" t="str">
        <f t="shared" si="55"/>
        <v>U/16</v>
      </c>
      <c r="J700" s="23" t="s">
        <v>1366</v>
      </c>
      <c r="K700" s="25">
        <v>20070927</v>
      </c>
      <c r="L700" s="23" t="s">
        <v>1582</v>
      </c>
    </row>
    <row r="701" spans="1:12" hidden="1" x14ac:dyDescent="0.25">
      <c r="A701" s="29" t="s">
        <v>1564</v>
      </c>
      <c r="B701" s="28" t="s">
        <v>37</v>
      </c>
      <c r="C701" s="28" t="s">
        <v>1578</v>
      </c>
      <c r="D701" s="28" t="s">
        <v>303</v>
      </c>
      <c r="E701" s="26" t="str">
        <f t="shared" si="52"/>
        <v>Ladies Veteran</v>
      </c>
      <c r="F701" s="30">
        <v>27699</v>
      </c>
      <c r="G701" s="31">
        <f t="shared" si="53"/>
        <v>44561</v>
      </c>
      <c r="H701" s="27">
        <f t="shared" si="54"/>
        <v>46</v>
      </c>
      <c r="I701" s="26" t="str">
        <f t="shared" si="55"/>
        <v>Veteran</v>
      </c>
      <c r="J701" s="23" t="s">
        <v>67</v>
      </c>
      <c r="K701" s="25">
        <v>75110100055</v>
      </c>
      <c r="L701" s="23" t="s">
        <v>1582</v>
      </c>
    </row>
    <row r="702" spans="1:12" s="42" customFormat="1" hidden="1" x14ac:dyDescent="0.25">
      <c r="A702" s="45" t="s">
        <v>1565</v>
      </c>
      <c r="B702" s="42" t="s">
        <v>1360</v>
      </c>
      <c r="C702" s="42" t="s">
        <v>1579</v>
      </c>
      <c r="D702" s="42" t="s">
        <v>1542</v>
      </c>
      <c r="E702" s="38" t="str">
        <f t="shared" si="52"/>
        <v>Men Master</v>
      </c>
      <c r="F702" s="46">
        <v>24480</v>
      </c>
      <c r="G702" s="31">
        <f t="shared" si="53"/>
        <v>44561</v>
      </c>
      <c r="H702" s="27">
        <f t="shared" si="54"/>
        <v>54</v>
      </c>
      <c r="I702" s="26" t="str">
        <f t="shared" si="55"/>
        <v>Master</v>
      </c>
      <c r="J702" s="36" t="s">
        <v>1366</v>
      </c>
      <c r="K702" s="37">
        <v>67010800561</v>
      </c>
      <c r="L702" s="36" t="s">
        <v>1582</v>
      </c>
    </row>
    <row r="703" spans="1:12" s="42" customFormat="1" hidden="1" x14ac:dyDescent="0.25">
      <c r="A703" s="45" t="s">
        <v>1566</v>
      </c>
      <c r="B703" s="42" t="s">
        <v>1359</v>
      </c>
      <c r="C703" s="42" t="s">
        <v>1581</v>
      </c>
      <c r="D703" s="42" t="s">
        <v>151</v>
      </c>
      <c r="E703" s="38" t="str">
        <f t="shared" si="52"/>
        <v>Ladies Senior</v>
      </c>
      <c r="F703" s="46">
        <v>34059</v>
      </c>
      <c r="G703" s="31">
        <f t="shared" si="53"/>
        <v>44561</v>
      </c>
      <c r="H703" s="27">
        <f t="shared" si="54"/>
        <v>28</v>
      </c>
      <c r="I703" s="26" t="str">
        <f t="shared" si="55"/>
        <v>Senior</v>
      </c>
      <c r="J703" s="36" t="s">
        <v>67</v>
      </c>
      <c r="K703" s="37">
        <v>93033100155</v>
      </c>
      <c r="L703" s="36" t="s">
        <v>1582</v>
      </c>
    </row>
    <row r="704" spans="1:12" s="42" customFormat="1" hidden="1" x14ac:dyDescent="0.25">
      <c r="A704" s="45" t="s">
        <v>1567</v>
      </c>
      <c r="B704" s="42" t="s">
        <v>1359</v>
      </c>
      <c r="C704" s="42" t="s">
        <v>100</v>
      </c>
      <c r="D704" s="42" t="s">
        <v>82</v>
      </c>
      <c r="E704" s="38" t="str">
        <f t="shared" si="52"/>
        <v>Men Senior</v>
      </c>
      <c r="F704" s="46">
        <v>30118</v>
      </c>
      <c r="G704" s="31">
        <f t="shared" si="53"/>
        <v>44561</v>
      </c>
      <c r="H704" s="27">
        <f t="shared" si="54"/>
        <v>39</v>
      </c>
      <c r="I704" s="26" t="str">
        <f t="shared" si="55"/>
        <v>Senior</v>
      </c>
      <c r="J704" s="36" t="s">
        <v>1366</v>
      </c>
      <c r="K704" s="37">
        <v>82061610838</v>
      </c>
      <c r="L704" s="36" t="s">
        <v>1582</v>
      </c>
    </row>
    <row r="705" spans="1:12" s="42" customFormat="1" hidden="1" x14ac:dyDescent="0.25">
      <c r="A705" s="45" t="s">
        <v>1568</v>
      </c>
      <c r="B705" s="42" t="s">
        <v>1449</v>
      </c>
      <c r="C705" s="42" t="s">
        <v>1587</v>
      </c>
      <c r="D705" s="42" t="s">
        <v>78</v>
      </c>
      <c r="E705" s="38" t="str">
        <f t="shared" si="52"/>
        <v>Men Veteran</v>
      </c>
      <c r="F705" s="46">
        <v>26811</v>
      </c>
      <c r="G705" s="31">
        <f t="shared" si="53"/>
        <v>44561</v>
      </c>
      <c r="H705" s="27">
        <f t="shared" si="54"/>
        <v>48</v>
      </c>
      <c r="I705" s="26" t="str">
        <f t="shared" si="55"/>
        <v>Veteran</v>
      </c>
      <c r="J705" s="36" t="s">
        <v>1366</v>
      </c>
      <c r="K705" s="37">
        <v>7305275008080</v>
      </c>
      <c r="L705" s="36" t="s">
        <v>1585</v>
      </c>
    </row>
    <row r="706" spans="1:12" s="42" customFormat="1" hidden="1" x14ac:dyDescent="0.25">
      <c r="A706" s="45" t="s">
        <v>1569</v>
      </c>
      <c r="B706" s="42" t="s">
        <v>1357</v>
      </c>
      <c r="C706" s="42" t="s">
        <v>1588</v>
      </c>
      <c r="D706" s="42" t="s">
        <v>208</v>
      </c>
      <c r="E706" s="38" t="str">
        <f t="shared" si="52"/>
        <v>Ladies U/21</v>
      </c>
      <c r="F706" s="46">
        <v>37862</v>
      </c>
      <c r="G706" s="31">
        <f t="shared" si="53"/>
        <v>44561</v>
      </c>
      <c r="H706" s="27">
        <f t="shared" si="54"/>
        <v>18</v>
      </c>
      <c r="I706" s="26" t="str">
        <f t="shared" si="55"/>
        <v>U/21</v>
      </c>
      <c r="J706" s="36" t="s">
        <v>67</v>
      </c>
      <c r="K706" s="37"/>
      <c r="L706" s="36" t="s">
        <v>1589</v>
      </c>
    </row>
    <row r="707" spans="1:12" hidden="1" x14ac:dyDescent="0.25">
      <c r="A707" s="29" t="s">
        <v>1570</v>
      </c>
      <c r="B707" s="28" t="s">
        <v>42</v>
      </c>
      <c r="C707" s="28" t="s">
        <v>198</v>
      </c>
      <c r="D707" s="28" t="s">
        <v>1590</v>
      </c>
      <c r="E707" s="26" t="str">
        <f t="shared" si="52"/>
        <v>Men Master</v>
      </c>
      <c r="F707" s="30">
        <v>24791</v>
      </c>
      <c r="G707" s="31">
        <f t="shared" si="53"/>
        <v>44561</v>
      </c>
      <c r="H707" s="27">
        <f t="shared" si="54"/>
        <v>54</v>
      </c>
      <c r="I707" s="26" t="str">
        <f t="shared" si="55"/>
        <v>Master</v>
      </c>
      <c r="J707" s="23" t="s">
        <v>1366</v>
      </c>
      <c r="K707" s="25">
        <v>6711150100075</v>
      </c>
      <c r="L707" s="23" t="s">
        <v>1585</v>
      </c>
    </row>
    <row r="708" spans="1:12" hidden="1" x14ac:dyDescent="0.25">
      <c r="A708" s="29" t="s">
        <v>1571</v>
      </c>
      <c r="B708" s="28" t="s">
        <v>42</v>
      </c>
      <c r="C708" s="28" t="s">
        <v>1591</v>
      </c>
      <c r="D708" s="28" t="s">
        <v>1590</v>
      </c>
      <c r="E708" s="26" t="str">
        <f t="shared" si="52"/>
        <v>Men U/21</v>
      </c>
      <c r="F708" s="30">
        <v>37299</v>
      </c>
      <c r="G708" s="31">
        <f t="shared" si="53"/>
        <v>44561</v>
      </c>
      <c r="H708" s="27">
        <f t="shared" si="54"/>
        <v>19</v>
      </c>
      <c r="I708" s="26" t="str">
        <f t="shared" si="55"/>
        <v>U/21</v>
      </c>
      <c r="J708" s="23" t="s">
        <v>1366</v>
      </c>
      <c r="K708" s="25">
        <v>2021200353</v>
      </c>
      <c r="L708" s="23" t="s">
        <v>1585</v>
      </c>
    </row>
    <row r="709" spans="1:12" hidden="1" x14ac:dyDescent="0.25">
      <c r="A709" s="29" t="s">
        <v>1572</v>
      </c>
      <c r="B709" s="28" t="s">
        <v>37</v>
      </c>
      <c r="C709" s="28" t="s">
        <v>1596</v>
      </c>
      <c r="D709" s="28" t="s">
        <v>82</v>
      </c>
      <c r="E709" s="26" t="str">
        <f t="shared" si="52"/>
        <v>Men Senior</v>
      </c>
      <c r="F709" s="30">
        <v>31202</v>
      </c>
      <c r="G709" s="31">
        <f t="shared" si="53"/>
        <v>44561</v>
      </c>
      <c r="H709" s="27">
        <f t="shared" si="54"/>
        <v>36</v>
      </c>
      <c r="I709" s="26" t="str">
        <f t="shared" si="55"/>
        <v>Senior</v>
      </c>
      <c r="J709" s="23" t="s">
        <v>1366</v>
      </c>
      <c r="K709" s="25">
        <v>85060410072</v>
      </c>
      <c r="L709" s="23" t="s">
        <v>1582</v>
      </c>
    </row>
    <row r="710" spans="1:12" s="42" customFormat="1" hidden="1" x14ac:dyDescent="0.25">
      <c r="A710" s="45" t="s">
        <v>1573</v>
      </c>
      <c r="B710" s="42" t="s">
        <v>1344</v>
      </c>
      <c r="C710" s="42" t="s">
        <v>1597</v>
      </c>
      <c r="D710" s="42" t="s">
        <v>1156</v>
      </c>
      <c r="E710" s="38" t="str">
        <f t="shared" si="52"/>
        <v>Ladies U/16</v>
      </c>
      <c r="F710" s="46">
        <v>38373</v>
      </c>
      <c r="G710" s="31">
        <f t="shared" si="53"/>
        <v>44561</v>
      </c>
      <c r="H710" s="27">
        <f t="shared" si="54"/>
        <v>16</v>
      </c>
      <c r="I710" s="26" t="str">
        <f t="shared" si="55"/>
        <v>U/16</v>
      </c>
      <c r="J710" s="36" t="s">
        <v>67</v>
      </c>
      <c r="K710" s="37" t="s">
        <v>1598</v>
      </c>
      <c r="L710" s="36" t="s">
        <v>1582</v>
      </c>
    </row>
    <row r="711" spans="1:12" s="42" customFormat="1" hidden="1" x14ac:dyDescent="0.25">
      <c r="A711" s="45" t="s">
        <v>1574</v>
      </c>
      <c r="B711" s="42" t="s">
        <v>1344</v>
      </c>
      <c r="C711" s="42" t="s">
        <v>277</v>
      </c>
      <c r="D711" s="42" t="s">
        <v>1156</v>
      </c>
      <c r="E711" s="38" t="str">
        <f t="shared" si="52"/>
        <v>Men U/16</v>
      </c>
      <c r="F711" s="46">
        <v>39346</v>
      </c>
      <c r="G711" s="31">
        <f t="shared" si="53"/>
        <v>44561</v>
      </c>
      <c r="H711" s="27">
        <f t="shared" si="54"/>
        <v>14</v>
      </c>
      <c r="I711" s="26" t="str">
        <f t="shared" si="55"/>
        <v>U/16</v>
      </c>
      <c r="J711" s="36" t="s">
        <v>1366</v>
      </c>
      <c r="K711" s="37" t="s">
        <v>1599</v>
      </c>
      <c r="L711" s="36" t="s">
        <v>1582</v>
      </c>
    </row>
    <row r="712" spans="1:12" s="42" customFormat="1" hidden="1" x14ac:dyDescent="0.25">
      <c r="A712" s="45" t="s">
        <v>1575</v>
      </c>
      <c r="B712" s="42" t="s">
        <v>1344</v>
      </c>
      <c r="C712" s="42" t="s">
        <v>1600</v>
      </c>
      <c r="D712" s="42" t="s">
        <v>535</v>
      </c>
      <c r="E712" s="38" t="str">
        <f t="shared" si="52"/>
        <v>Men Senior</v>
      </c>
      <c r="F712" s="46">
        <v>30669</v>
      </c>
      <c r="G712" s="31">
        <f t="shared" si="53"/>
        <v>44561</v>
      </c>
      <c r="H712" s="27">
        <f t="shared" si="54"/>
        <v>38</v>
      </c>
      <c r="I712" s="26" t="str">
        <f t="shared" si="55"/>
        <v>Senior</v>
      </c>
      <c r="J712" s="36" t="s">
        <v>1366</v>
      </c>
      <c r="K712" s="37">
        <v>83121910582</v>
      </c>
      <c r="L712" s="36" t="s">
        <v>1582</v>
      </c>
    </row>
    <row r="713" spans="1:12" hidden="1" x14ac:dyDescent="0.25">
      <c r="A713" s="29" t="s">
        <v>1576</v>
      </c>
      <c r="B713" s="28" t="s">
        <v>39</v>
      </c>
      <c r="C713" s="28" t="s">
        <v>376</v>
      </c>
      <c r="D713" s="28" t="s">
        <v>254</v>
      </c>
      <c r="E713" s="26" t="str">
        <f t="shared" si="52"/>
        <v>Men Senior</v>
      </c>
      <c r="F713" s="24">
        <v>33907</v>
      </c>
      <c r="G713" s="31">
        <f t="shared" si="53"/>
        <v>44561</v>
      </c>
      <c r="H713" s="27">
        <f t="shared" si="54"/>
        <v>29</v>
      </c>
      <c r="I713" s="26" t="str">
        <f>IF(H713="","Men Senior",IF(H713&gt;59.999,"Grand Masters",IF(H713&gt;49.999,"Master",IF(H713&gt;39.999,"Veteran",IF(H713&gt;21.999,"Senior",IF(H713&gt;16.999,"U/21","U/16"))))))</f>
        <v>Senior</v>
      </c>
      <c r="J713" s="23" t="s">
        <v>1366</v>
      </c>
      <c r="K713" s="25">
        <v>84100510397</v>
      </c>
      <c r="L713" s="23" t="s">
        <v>1582</v>
      </c>
    </row>
    <row r="714" spans="1:12" hidden="1" x14ac:dyDescent="0.25">
      <c r="A714" s="29" t="s">
        <v>1577</v>
      </c>
      <c r="B714" s="28" t="s">
        <v>43</v>
      </c>
      <c r="C714" s="28" t="s">
        <v>261</v>
      </c>
      <c r="D714" s="28" t="s">
        <v>1604</v>
      </c>
      <c r="E714" s="26" t="str">
        <f t="shared" si="52"/>
        <v>Men Veteran</v>
      </c>
      <c r="F714" s="30">
        <v>29634</v>
      </c>
      <c r="G714" s="31">
        <f t="shared" si="53"/>
        <v>44561</v>
      </c>
      <c r="H714" s="27">
        <f t="shared" si="54"/>
        <v>40</v>
      </c>
      <c r="I714" s="26" t="str">
        <f t="shared" ref="I714:I737" si="56">IF(H714="","Senior",IF(H714&gt;59.999,"Grand Masters",IF(H714&gt;49.999,"Master",IF(H714&gt;39.999,"Veteran",IF(H714&gt;21.999,"Senior",IF(H714&gt;16.999,"U/21","U/16"))))))</f>
        <v>Veteran</v>
      </c>
      <c r="J714" s="23" t="s">
        <v>1366</v>
      </c>
      <c r="K714" s="25">
        <v>81021710032</v>
      </c>
      <c r="L714" s="23" t="s">
        <v>1582</v>
      </c>
    </row>
    <row r="715" spans="1:12" s="42" customFormat="1" hidden="1" x14ac:dyDescent="0.25">
      <c r="A715" s="45" t="s">
        <v>1605</v>
      </c>
      <c r="B715" s="42" t="s">
        <v>1603</v>
      </c>
      <c r="C715" s="42" t="s">
        <v>1250</v>
      </c>
      <c r="D715" s="42" t="s">
        <v>1342</v>
      </c>
      <c r="E715" s="38" t="str">
        <f t="shared" si="52"/>
        <v>Men U/21</v>
      </c>
      <c r="F715" s="46">
        <v>37215</v>
      </c>
      <c r="G715" s="31">
        <f t="shared" si="53"/>
        <v>44561</v>
      </c>
      <c r="H715" s="27">
        <f t="shared" si="54"/>
        <v>20</v>
      </c>
      <c r="I715" s="26" t="str">
        <f t="shared" si="56"/>
        <v>U/21</v>
      </c>
      <c r="J715" s="36" t="s">
        <v>1366</v>
      </c>
      <c r="K715" s="37"/>
      <c r="L715" s="36" t="s">
        <v>1582</v>
      </c>
    </row>
    <row r="716" spans="1:12" s="42" customFormat="1" hidden="1" x14ac:dyDescent="0.25">
      <c r="A716" s="45" t="s">
        <v>1607</v>
      </c>
      <c r="B716" s="42" t="s">
        <v>1358</v>
      </c>
      <c r="C716" s="42" t="s">
        <v>124</v>
      </c>
      <c r="D716" s="42" t="s">
        <v>122</v>
      </c>
      <c r="E716" s="38" t="str">
        <f t="shared" si="52"/>
        <v>Men Senior</v>
      </c>
      <c r="F716" s="46">
        <v>30116</v>
      </c>
      <c r="G716" s="31">
        <f t="shared" si="53"/>
        <v>44561</v>
      </c>
      <c r="H716" s="27">
        <f t="shared" si="54"/>
        <v>39</v>
      </c>
      <c r="I716" s="26" t="str">
        <f t="shared" si="56"/>
        <v>Senior</v>
      </c>
      <c r="J716" s="36" t="s">
        <v>1366</v>
      </c>
      <c r="K716" s="37">
        <v>82061410332</v>
      </c>
      <c r="L716" s="36" t="s">
        <v>1582</v>
      </c>
    </row>
    <row r="717" spans="1:12" hidden="1" x14ac:dyDescent="0.25">
      <c r="A717" s="29" t="s">
        <v>1608</v>
      </c>
      <c r="B717" s="28" t="s">
        <v>50</v>
      </c>
      <c r="C717" s="28" t="s">
        <v>1612</v>
      </c>
      <c r="D717" s="28" t="s">
        <v>1531</v>
      </c>
      <c r="E717" s="26" t="str">
        <f t="shared" si="52"/>
        <v>Men U/16</v>
      </c>
      <c r="F717" s="30">
        <v>39696</v>
      </c>
      <c r="G717" s="31">
        <f t="shared" si="53"/>
        <v>44561</v>
      </c>
      <c r="H717" s="27">
        <f t="shared" si="54"/>
        <v>13</v>
      </c>
      <c r="I717" s="26" t="str">
        <f t="shared" si="56"/>
        <v>U/16</v>
      </c>
      <c r="J717" s="23" t="s">
        <v>1366</v>
      </c>
      <c r="K717" s="25">
        <v>20080905</v>
      </c>
      <c r="L717" s="23" t="s">
        <v>1582</v>
      </c>
    </row>
    <row r="718" spans="1:12" s="28" customFormat="1" hidden="1" x14ac:dyDescent="0.25">
      <c r="A718" s="29" t="s">
        <v>1609</v>
      </c>
      <c r="B718" s="23" t="s">
        <v>2078</v>
      </c>
      <c r="C718" s="28" t="s">
        <v>198</v>
      </c>
      <c r="D718" s="28" t="s">
        <v>431</v>
      </c>
      <c r="E718" s="26" t="str">
        <f t="shared" si="52"/>
        <v>Men Senior</v>
      </c>
      <c r="F718" s="30">
        <v>35582</v>
      </c>
      <c r="G718" s="31">
        <f t="shared" si="53"/>
        <v>44561</v>
      </c>
      <c r="H718" s="27">
        <f t="shared" si="54"/>
        <v>24</v>
      </c>
      <c r="I718" s="26" t="str">
        <f t="shared" si="56"/>
        <v>Senior</v>
      </c>
      <c r="J718" s="23" t="s">
        <v>1366</v>
      </c>
      <c r="K718" s="25">
        <v>97060100625</v>
      </c>
      <c r="L718" s="23" t="s">
        <v>1582</v>
      </c>
    </row>
    <row r="719" spans="1:12" hidden="1" x14ac:dyDescent="0.25">
      <c r="A719" s="29" t="s">
        <v>1610</v>
      </c>
      <c r="B719" s="23" t="s">
        <v>2078</v>
      </c>
      <c r="C719" s="28" t="s">
        <v>262</v>
      </c>
      <c r="D719" s="28" t="s">
        <v>1003</v>
      </c>
      <c r="E719" s="26" t="str">
        <f t="shared" si="52"/>
        <v>Men Senior</v>
      </c>
      <c r="F719" s="30">
        <v>34250</v>
      </c>
      <c r="G719" s="31">
        <f t="shared" si="53"/>
        <v>44561</v>
      </c>
      <c r="H719" s="27">
        <f t="shared" si="54"/>
        <v>28</v>
      </c>
      <c r="I719" s="26" t="str">
        <f t="shared" si="56"/>
        <v>Senior</v>
      </c>
      <c r="J719" s="23" t="s">
        <v>1366</v>
      </c>
      <c r="K719" s="25">
        <v>93100800060</v>
      </c>
      <c r="L719" s="23" t="s">
        <v>1582</v>
      </c>
    </row>
    <row r="720" spans="1:12" hidden="1" x14ac:dyDescent="0.25">
      <c r="A720" s="29" t="s">
        <v>1611</v>
      </c>
      <c r="B720" s="23" t="s">
        <v>2078</v>
      </c>
      <c r="C720" s="28" t="s">
        <v>100</v>
      </c>
      <c r="D720" s="28" t="s">
        <v>1613</v>
      </c>
      <c r="E720" s="26" t="str">
        <f t="shared" si="52"/>
        <v>Men Senior</v>
      </c>
      <c r="F720" s="30">
        <v>33253</v>
      </c>
      <c r="G720" s="31">
        <f t="shared" si="53"/>
        <v>44561</v>
      </c>
      <c r="H720" s="27">
        <f t="shared" si="54"/>
        <v>30</v>
      </c>
      <c r="I720" s="26" t="str">
        <f t="shared" si="56"/>
        <v>Senior</v>
      </c>
      <c r="J720" s="23" t="s">
        <v>1366</v>
      </c>
      <c r="K720" s="25">
        <v>91011500857</v>
      </c>
      <c r="L720" s="23" t="s">
        <v>1582</v>
      </c>
    </row>
    <row r="721" spans="1:12" s="42" customFormat="1" hidden="1" x14ac:dyDescent="0.25">
      <c r="A721" s="45" t="s">
        <v>1614</v>
      </c>
      <c r="B721" s="42" t="s">
        <v>1502</v>
      </c>
      <c r="C721" s="42" t="s">
        <v>257</v>
      </c>
      <c r="D721" s="42" t="s">
        <v>1627</v>
      </c>
      <c r="E721" s="38" t="str">
        <f t="shared" si="52"/>
        <v>Men Master</v>
      </c>
      <c r="F721" s="46">
        <v>24337</v>
      </c>
      <c r="G721" s="31">
        <f t="shared" si="53"/>
        <v>44561</v>
      </c>
      <c r="H721" s="27">
        <f t="shared" si="54"/>
        <v>55</v>
      </c>
      <c r="I721" s="26" t="str">
        <f t="shared" si="56"/>
        <v>Master</v>
      </c>
      <c r="J721" s="36" t="s">
        <v>1366</v>
      </c>
      <c r="K721" s="37">
        <v>66081800202</v>
      </c>
      <c r="L721" s="36" t="s">
        <v>1582</v>
      </c>
    </row>
    <row r="722" spans="1:12" s="42" customFormat="1" hidden="1" x14ac:dyDescent="0.25">
      <c r="A722" s="45" t="s">
        <v>1615</v>
      </c>
      <c r="B722" s="42" t="s">
        <v>1502</v>
      </c>
      <c r="C722" s="42" t="s">
        <v>472</v>
      </c>
      <c r="D722" s="42" t="s">
        <v>82</v>
      </c>
      <c r="E722" s="38" t="str">
        <f t="shared" si="52"/>
        <v>Men Senior</v>
      </c>
      <c r="F722" s="46">
        <v>33171</v>
      </c>
      <c r="G722" s="31">
        <f t="shared" si="53"/>
        <v>44561</v>
      </c>
      <c r="H722" s="27">
        <f t="shared" si="54"/>
        <v>31</v>
      </c>
      <c r="I722" s="26" t="str">
        <f t="shared" si="56"/>
        <v>Senior</v>
      </c>
      <c r="J722" s="36" t="s">
        <v>1366</v>
      </c>
      <c r="K722" s="37">
        <v>90102500177</v>
      </c>
      <c r="L722" s="36" t="s">
        <v>1582</v>
      </c>
    </row>
    <row r="723" spans="1:12" s="42" customFormat="1" hidden="1" x14ac:dyDescent="0.25">
      <c r="A723" s="45" t="s">
        <v>1616</v>
      </c>
      <c r="B723" s="42" t="s">
        <v>1502</v>
      </c>
      <c r="C723" s="42" t="s">
        <v>1628</v>
      </c>
      <c r="D723" s="42" t="s">
        <v>1492</v>
      </c>
      <c r="E723" s="38" t="str">
        <f t="shared" si="52"/>
        <v>Men Senior</v>
      </c>
      <c r="F723" s="46">
        <v>32937</v>
      </c>
      <c r="G723" s="31">
        <f t="shared" si="53"/>
        <v>44561</v>
      </c>
      <c r="H723" s="27">
        <f t="shared" si="54"/>
        <v>31</v>
      </c>
      <c r="I723" s="26" t="str">
        <f t="shared" si="56"/>
        <v>Senior</v>
      </c>
      <c r="J723" s="36" t="s">
        <v>1366</v>
      </c>
      <c r="K723" s="37">
        <v>90030500157</v>
      </c>
      <c r="L723" s="36" t="s">
        <v>1582</v>
      </c>
    </row>
    <row r="724" spans="1:12" s="42" customFormat="1" hidden="1" x14ac:dyDescent="0.25">
      <c r="A724" s="45" t="s">
        <v>1617</v>
      </c>
      <c r="B724" s="42" t="s">
        <v>1502</v>
      </c>
      <c r="C724" s="42" t="s">
        <v>316</v>
      </c>
      <c r="D724" s="42" t="s">
        <v>1328</v>
      </c>
      <c r="E724" s="38" t="str">
        <f t="shared" si="52"/>
        <v>Men Senior</v>
      </c>
      <c r="F724" s="46">
        <v>33407</v>
      </c>
      <c r="G724" s="31">
        <f t="shared" si="53"/>
        <v>44561</v>
      </c>
      <c r="H724" s="27">
        <f t="shared" si="54"/>
        <v>30</v>
      </c>
      <c r="I724" s="26" t="str">
        <f t="shared" si="56"/>
        <v>Senior</v>
      </c>
      <c r="J724" s="36" t="s">
        <v>1366</v>
      </c>
      <c r="K724" s="37">
        <v>91061800121</v>
      </c>
      <c r="L724" s="36" t="s">
        <v>1582</v>
      </c>
    </row>
    <row r="725" spans="1:12" s="42" customFormat="1" hidden="1" x14ac:dyDescent="0.25">
      <c r="A725" s="45" t="s">
        <v>1618</v>
      </c>
      <c r="B725" s="42" t="s">
        <v>1502</v>
      </c>
      <c r="C725" s="42" t="s">
        <v>1629</v>
      </c>
      <c r="D725" s="42" t="s">
        <v>1630</v>
      </c>
      <c r="E725" s="38" t="str">
        <f t="shared" si="52"/>
        <v>Men Veteran</v>
      </c>
      <c r="F725" s="46">
        <v>27973</v>
      </c>
      <c r="G725" s="31">
        <f t="shared" si="53"/>
        <v>44561</v>
      </c>
      <c r="H725" s="27">
        <f t="shared" si="54"/>
        <v>45</v>
      </c>
      <c r="I725" s="26" t="str">
        <f t="shared" si="56"/>
        <v>Veteran</v>
      </c>
      <c r="J725" s="36" t="s">
        <v>1366</v>
      </c>
      <c r="K725" s="37">
        <v>76080110490</v>
      </c>
      <c r="L725" s="36" t="s">
        <v>1582</v>
      </c>
    </row>
    <row r="726" spans="1:12" s="42" customFormat="1" hidden="1" x14ac:dyDescent="0.25">
      <c r="A726" s="45" t="s">
        <v>1619</v>
      </c>
      <c r="B726" s="42" t="s">
        <v>1502</v>
      </c>
      <c r="C726" s="42" t="s">
        <v>516</v>
      </c>
      <c r="D726" s="42" t="s">
        <v>1631</v>
      </c>
      <c r="E726" s="38" t="str">
        <f t="shared" si="52"/>
        <v>Men Senior</v>
      </c>
      <c r="F726" s="46">
        <v>32423</v>
      </c>
      <c r="G726" s="31">
        <f t="shared" si="53"/>
        <v>44561</v>
      </c>
      <c r="H726" s="27">
        <f t="shared" si="54"/>
        <v>33</v>
      </c>
      <c r="I726" s="26" t="str">
        <f t="shared" si="56"/>
        <v>Senior</v>
      </c>
      <c r="J726" s="36" t="s">
        <v>1366</v>
      </c>
      <c r="K726" s="37">
        <v>881000701199</v>
      </c>
      <c r="L726" s="36" t="s">
        <v>1582</v>
      </c>
    </row>
    <row r="727" spans="1:12" s="42" customFormat="1" hidden="1" x14ac:dyDescent="0.25">
      <c r="A727" s="45" t="s">
        <v>1620</v>
      </c>
      <c r="B727" s="42" t="s">
        <v>1502</v>
      </c>
      <c r="C727" s="42" t="s">
        <v>1632</v>
      </c>
      <c r="D727" s="42" t="s">
        <v>92</v>
      </c>
      <c r="E727" s="38" t="str">
        <f t="shared" si="52"/>
        <v>Men Senior</v>
      </c>
      <c r="F727" s="46">
        <v>30736</v>
      </c>
      <c r="G727" s="31">
        <f t="shared" si="53"/>
        <v>44561</v>
      </c>
      <c r="H727" s="27">
        <f t="shared" si="54"/>
        <v>37</v>
      </c>
      <c r="I727" s="26" t="str">
        <f t="shared" si="56"/>
        <v>Senior</v>
      </c>
      <c r="J727" s="36" t="s">
        <v>1366</v>
      </c>
      <c r="K727" s="37">
        <v>84022410922</v>
      </c>
      <c r="L727" s="36" t="s">
        <v>1582</v>
      </c>
    </row>
    <row r="728" spans="1:12" s="42" customFormat="1" hidden="1" x14ac:dyDescent="0.25">
      <c r="A728" s="45" t="s">
        <v>1621</v>
      </c>
      <c r="B728" s="42" t="s">
        <v>1502</v>
      </c>
      <c r="C728" s="42" t="s">
        <v>1633</v>
      </c>
      <c r="D728" s="42" t="s">
        <v>1634</v>
      </c>
      <c r="E728" s="38" t="str">
        <f t="shared" si="52"/>
        <v>Men Senior</v>
      </c>
      <c r="F728" s="46">
        <v>32082</v>
      </c>
      <c r="G728" s="31">
        <f t="shared" si="53"/>
        <v>44561</v>
      </c>
      <c r="H728" s="27">
        <f t="shared" si="54"/>
        <v>34</v>
      </c>
      <c r="I728" s="26" t="str">
        <f t="shared" si="56"/>
        <v>Senior</v>
      </c>
      <c r="J728" s="36" t="s">
        <v>1366</v>
      </c>
      <c r="K728" s="37">
        <v>87110100073</v>
      </c>
      <c r="L728" s="36" t="s">
        <v>1582</v>
      </c>
    </row>
    <row r="729" spans="1:12" s="42" customFormat="1" hidden="1" x14ac:dyDescent="0.25">
      <c r="A729" s="45" t="s">
        <v>1622</v>
      </c>
      <c r="B729" s="42" t="s">
        <v>1502</v>
      </c>
      <c r="C729" s="42" t="s">
        <v>1635</v>
      </c>
      <c r="D729" s="42" t="s">
        <v>1636</v>
      </c>
      <c r="E729" s="38" t="str">
        <f t="shared" si="52"/>
        <v>Ladies Grand Masters</v>
      </c>
      <c r="F729" s="46"/>
      <c r="G729" s="31">
        <f t="shared" si="53"/>
        <v>44561</v>
      </c>
      <c r="H729" s="27">
        <f t="shared" si="54"/>
        <v>122</v>
      </c>
      <c r="I729" s="26" t="str">
        <f t="shared" si="56"/>
        <v>Grand Masters</v>
      </c>
      <c r="J729" s="36" t="s">
        <v>67</v>
      </c>
      <c r="K729" s="37"/>
      <c r="L729" s="36" t="s">
        <v>1582</v>
      </c>
    </row>
    <row r="730" spans="1:12" s="42" customFormat="1" hidden="1" x14ac:dyDescent="0.25">
      <c r="A730" s="45" t="s">
        <v>1623</v>
      </c>
      <c r="B730" s="42" t="s">
        <v>1502</v>
      </c>
      <c r="C730" s="42" t="s">
        <v>1637</v>
      </c>
      <c r="D730" s="42" t="s">
        <v>1009</v>
      </c>
      <c r="E730" s="38" t="str">
        <f t="shared" si="52"/>
        <v>Men Senior</v>
      </c>
      <c r="F730" s="46">
        <v>33691</v>
      </c>
      <c r="G730" s="31">
        <f t="shared" si="53"/>
        <v>44561</v>
      </c>
      <c r="H730" s="27">
        <f t="shared" si="54"/>
        <v>29</v>
      </c>
      <c r="I730" s="26" t="str">
        <f t="shared" si="56"/>
        <v>Senior</v>
      </c>
      <c r="J730" s="36" t="s">
        <v>1366</v>
      </c>
      <c r="K730" s="37">
        <v>92032800012</v>
      </c>
      <c r="L730" s="36" t="s">
        <v>1582</v>
      </c>
    </row>
    <row r="731" spans="1:12" hidden="1" x14ac:dyDescent="0.25">
      <c r="A731" s="29" t="s">
        <v>1624</v>
      </c>
      <c r="B731" s="23" t="s">
        <v>2079</v>
      </c>
      <c r="C731" s="28" t="s">
        <v>322</v>
      </c>
      <c r="D731" s="28" t="s">
        <v>2039</v>
      </c>
      <c r="E731" s="26" t="str">
        <f t="shared" si="52"/>
        <v>Men Senior</v>
      </c>
      <c r="F731" s="30">
        <v>34422</v>
      </c>
      <c r="G731" s="31">
        <f t="shared" si="53"/>
        <v>44561</v>
      </c>
      <c r="H731" s="27">
        <f t="shared" si="54"/>
        <v>27</v>
      </c>
      <c r="I731" s="26" t="str">
        <f t="shared" si="56"/>
        <v>Senior</v>
      </c>
      <c r="J731" s="23" t="s">
        <v>1366</v>
      </c>
      <c r="K731" s="25">
        <v>94032900299</v>
      </c>
      <c r="L731" s="23" t="s">
        <v>1582</v>
      </c>
    </row>
    <row r="732" spans="1:12" s="42" customFormat="1" hidden="1" x14ac:dyDescent="0.25">
      <c r="A732" s="45" t="s">
        <v>1625</v>
      </c>
      <c r="B732" s="42" t="s">
        <v>1502</v>
      </c>
      <c r="C732" s="42" t="s">
        <v>1638</v>
      </c>
      <c r="D732" s="42" t="s">
        <v>342</v>
      </c>
      <c r="E732" s="38" t="str">
        <f t="shared" si="52"/>
        <v>Men Senior</v>
      </c>
      <c r="F732" s="46">
        <v>33395</v>
      </c>
      <c r="G732" s="31">
        <f t="shared" si="53"/>
        <v>44561</v>
      </c>
      <c r="H732" s="27">
        <f t="shared" si="54"/>
        <v>30</v>
      </c>
      <c r="I732" s="26" t="str">
        <f t="shared" si="56"/>
        <v>Senior</v>
      </c>
      <c r="J732" s="36" t="s">
        <v>1366</v>
      </c>
      <c r="K732" s="37">
        <v>91060600129</v>
      </c>
      <c r="L732" s="36" t="s">
        <v>1582</v>
      </c>
    </row>
    <row r="733" spans="1:12" hidden="1" x14ac:dyDescent="0.25">
      <c r="A733" s="29" t="s">
        <v>1626</v>
      </c>
      <c r="B733" s="23" t="s">
        <v>2079</v>
      </c>
      <c r="C733" s="28" t="s">
        <v>364</v>
      </c>
      <c r="D733" s="28" t="s">
        <v>1639</v>
      </c>
      <c r="E733" s="26" t="str">
        <f t="shared" si="52"/>
        <v>Men Senior</v>
      </c>
      <c r="F733" s="30">
        <v>35870</v>
      </c>
      <c r="G733" s="31">
        <f t="shared" si="53"/>
        <v>44561</v>
      </c>
      <c r="H733" s="27">
        <f t="shared" si="54"/>
        <v>23</v>
      </c>
      <c r="I733" s="26" t="str">
        <f t="shared" si="56"/>
        <v>Senior</v>
      </c>
      <c r="J733" s="23" t="s">
        <v>1366</v>
      </c>
      <c r="K733" s="25">
        <v>98031600775</v>
      </c>
      <c r="L733" s="23" t="s">
        <v>1582</v>
      </c>
    </row>
    <row r="734" spans="1:12" hidden="1" x14ac:dyDescent="0.25">
      <c r="A734" s="29" t="s">
        <v>1643</v>
      </c>
      <c r="B734" s="28" t="s">
        <v>48</v>
      </c>
      <c r="C734" s="28" t="s">
        <v>1007</v>
      </c>
      <c r="D734" s="28" t="s">
        <v>118</v>
      </c>
      <c r="E734" s="26" t="str">
        <f t="shared" si="52"/>
        <v>Men Veteran</v>
      </c>
      <c r="F734" s="30">
        <v>29902</v>
      </c>
      <c r="G734" s="31">
        <f t="shared" si="53"/>
        <v>44561</v>
      </c>
      <c r="H734" s="27">
        <f t="shared" si="54"/>
        <v>40</v>
      </c>
      <c r="I734" s="26" t="str">
        <f t="shared" si="56"/>
        <v>Veteran</v>
      </c>
      <c r="J734" s="23" t="s">
        <v>1366</v>
      </c>
      <c r="K734" s="25">
        <v>81112700064</v>
      </c>
      <c r="L734" s="23" t="s">
        <v>1582</v>
      </c>
    </row>
    <row r="735" spans="1:12" hidden="1" x14ac:dyDescent="0.25">
      <c r="A735" s="29" t="s">
        <v>1644</v>
      </c>
      <c r="B735" s="28" t="s">
        <v>48</v>
      </c>
      <c r="C735" s="28" t="s">
        <v>1667</v>
      </c>
      <c r="D735" s="28" t="s">
        <v>118</v>
      </c>
      <c r="E735" s="26" t="str">
        <f t="shared" si="52"/>
        <v>Ladies Senior</v>
      </c>
      <c r="F735" s="30">
        <v>32033</v>
      </c>
      <c r="G735" s="31">
        <f t="shared" si="53"/>
        <v>44561</v>
      </c>
      <c r="H735" s="27">
        <f t="shared" si="54"/>
        <v>34</v>
      </c>
      <c r="I735" s="26" t="str">
        <f t="shared" si="56"/>
        <v>Senior</v>
      </c>
      <c r="J735" s="23" t="s">
        <v>67</v>
      </c>
      <c r="K735" s="25">
        <v>87091300815</v>
      </c>
      <c r="L735" s="23" t="s">
        <v>1582</v>
      </c>
    </row>
    <row r="736" spans="1:12" s="42" customFormat="1" hidden="1" x14ac:dyDescent="0.25">
      <c r="A736" s="45" t="s">
        <v>1645</v>
      </c>
      <c r="B736" s="42" t="s">
        <v>1359</v>
      </c>
      <c r="C736" s="42" t="s">
        <v>107</v>
      </c>
      <c r="D736" s="42" t="s">
        <v>1668</v>
      </c>
      <c r="E736" s="38" t="str">
        <f t="shared" si="52"/>
        <v>Men Veteran</v>
      </c>
      <c r="F736" s="46">
        <v>29588</v>
      </c>
      <c r="G736" s="31">
        <f t="shared" si="53"/>
        <v>44561</v>
      </c>
      <c r="H736" s="27">
        <f t="shared" si="54"/>
        <v>40</v>
      </c>
      <c r="I736" s="26" t="str">
        <f t="shared" si="56"/>
        <v>Veteran</v>
      </c>
      <c r="J736" s="36" t="s">
        <v>1366</v>
      </c>
      <c r="K736" s="37">
        <v>82010210298</v>
      </c>
      <c r="L736" s="36" t="s">
        <v>1582</v>
      </c>
    </row>
    <row r="737" spans="1:12" s="42" customFormat="1" hidden="1" x14ac:dyDescent="0.25">
      <c r="A737" s="45" t="s">
        <v>1646</v>
      </c>
      <c r="B737" s="42" t="s">
        <v>1359</v>
      </c>
      <c r="C737" s="42" t="s">
        <v>1669</v>
      </c>
      <c r="D737" s="42" t="s">
        <v>190</v>
      </c>
      <c r="E737" s="38" t="str">
        <f t="shared" si="52"/>
        <v>Men Master</v>
      </c>
      <c r="F737" s="46">
        <v>24497</v>
      </c>
      <c r="G737" s="31">
        <f t="shared" si="53"/>
        <v>44561</v>
      </c>
      <c r="H737" s="27">
        <f t="shared" si="54"/>
        <v>54</v>
      </c>
      <c r="I737" s="26" t="str">
        <f t="shared" si="56"/>
        <v>Master</v>
      </c>
      <c r="J737" s="36" t="s">
        <v>1366</v>
      </c>
      <c r="K737" s="37">
        <v>67012500212</v>
      </c>
      <c r="L737" s="36" t="s">
        <v>1582</v>
      </c>
    </row>
    <row r="738" spans="1:12" s="42" customFormat="1" hidden="1" x14ac:dyDescent="0.25">
      <c r="A738" s="45" t="s">
        <v>1647</v>
      </c>
      <c r="B738" s="42" t="s">
        <v>1343</v>
      </c>
      <c r="C738" s="42" t="s">
        <v>1670</v>
      </c>
      <c r="D738" s="42" t="s">
        <v>159</v>
      </c>
      <c r="E738" s="38" t="str">
        <f t="shared" si="52"/>
        <v>Ladies Senior</v>
      </c>
      <c r="F738" s="46">
        <v>31552</v>
      </c>
      <c r="G738" s="31">
        <f t="shared" si="53"/>
        <v>44561</v>
      </c>
      <c r="H738" s="27">
        <f t="shared" si="54"/>
        <v>35</v>
      </c>
      <c r="I738" s="26" t="str">
        <f>IF(H738="","Men Senior",IF(H738&gt;59.999,"Grand Masters",IF(H738&gt;49.999,"Master",IF(H738&gt;39.999,"Veteran",IF(H738&gt;21.999,"Senior",IF(H738&gt;16.999,"U/21","U/16"))))))</f>
        <v>Senior</v>
      </c>
      <c r="J738" s="36" t="s">
        <v>67</v>
      </c>
      <c r="K738" s="37">
        <v>86052000635</v>
      </c>
      <c r="L738" s="36" t="s">
        <v>1582</v>
      </c>
    </row>
    <row r="739" spans="1:12" s="42" customFormat="1" hidden="1" x14ac:dyDescent="0.25">
      <c r="A739" s="45" t="s">
        <v>1648</v>
      </c>
      <c r="B739" s="42" t="s">
        <v>1343</v>
      </c>
      <c r="C739" s="42" t="s">
        <v>478</v>
      </c>
      <c r="D739" s="42" t="s">
        <v>93</v>
      </c>
      <c r="E739" s="38" t="str">
        <f t="shared" si="52"/>
        <v>Men Master</v>
      </c>
      <c r="F739" s="46">
        <v>24647</v>
      </c>
      <c r="G739" s="31">
        <f t="shared" si="53"/>
        <v>44561</v>
      </c>
      <c r="H739" s="27">
        <f t="shared" si="54"/>
        <v>54</v>
      </c>
      <c r="I739" s="26" t="str">
        <f>IF(H739="","Men Senior",IF(H739&gt;59.999,"Grand Masters",IF(H739&gt;49.999,"Master",IF(H739&gt;39.999,"Veteran",IF(H739&gt;21.999,"Senior",IF(H739&gt;16.999,"U/21","U/16"))))))</f>
        <v>Master</v>
      </c>
      <c r="J739" s="36" t="s">
        <v>1366</v>
      </c>
      <c r="K739" s="37">
        <v>67062400483</v>
      </c>
      <c r="L739" s="36" t="s">
        <v>1582</v>
      </c>
    </row>
    <row r="740" spans="1:12" s="42" customFormat="1" hidden="1" x14ac:dyDescent="0.25">
      <c r="A740" s="45" t="s">
        <v>1649</v>
      </c>
      <c r="B740" s="42" t="s">
        <v>1343</v>
      </c>
      <c r="C740" s="42" t="s">
        <v>1671</v>
      </c>
      <c r="D740" s="42" t="s">
        <v>93</v>
      </c>
      <c r="E740" s="38" t="str">
        <f t="shared" ref="E740:E750" si="57">CONCATENATE(J740," ",I740)</f>
        <v>Ladies Master</v>
      </c>
      <c r="F740" s="46">
        <v>25093</v>
      </c>
      <c r="G740" s="31">
        <f t="shared" ref="G740:G803" si="58">$G$5</f>
        <v>44561</v>
      </c>
      <c r="H740" s="27">
        <f t="shared" ref="H740:H803" si="59">INT(YEARFRAC(F740,G740))</f>
        <v>53</v>
      </c>
      <c r="I740" s="26" t="str">
        <f>IF(H740="","Men Senior",IF(H740&gt;59.999,"Grand Masters",IF(H740&gt;49.999,"Master",IF(H740&gt;39.999,"Veteran",IF(H740&gt;21.999,"Senior",IF(H740&gt;16.999,"U/21","U/16"))))))</f>
        <v>Master</v>
      </c>
      <c r="J740" s="36" t="s">
        <v>67</v>
      </c>
      <c r="K740" s="37">
        <v>68091210086</v>
      </c>
      <c r="L740" s="36" t="s">
        <v>1582</v>
      </c>
    </row>
    <row r="741" spans="1:12" s="42" customFormat="1" hidden="1" x14ac:dyDescent="0.25">
      <c r="A741" s="45" t="s">
        <v>1650</v>
      </c>
      <c r="B741" s="42" t="s">
        <v>1357</v>
      </c>
      <c r="C741" s="42" t="s">
        <v>107</v>
      </c>
      <c r="D741" s="42" t="s">
        <v>1674</v>
      </c>
      <c r="E741" s="38" t="str">
        <f t="shared" si="57"/>
        <v>Men Veteran</v>
      </c>
      <c r="F741" s="46">
        <v>26331</v>
      </c>
      <c r="G741" s="31">
        <f t="shared" si="58"/>
        <v>44561</v>
      </c>
      <c r="H741" s="27">
        <f t="shared" si="59"/>
        <v>49</v>
      </c>
      <c r="I741" s="26" t="str">
        <f t="shared" ref="I741:I772" si="60">IF(H741="","Senior",IF(H741&gt;59.999,"Grand Masters",IF(H741&gt;49.999,"Master",IF(H741&gt;39.999,"Veteran",IF(H741&gt;21.999,"Senior",IF(H741&gt;16.999,"U/21","U/16"))))))</f>
        <v>Veteran</v>
      </c>
      <c r="J741" s="36" t="s">
        <v>1366</v>
      </c>
      <c r="K741" s="37">
        <v>7202025078083</v>
      </c>
      <c r="L741" s="36" t="s">
        <v>1585</v>
      </c>
    </row>
    <row r="742" spans="1:12" s="42" customFormat="1" hidden="1" x14ac:dyDescent="0.25">
      <c r="A742" s="45" t="s">
        <v>1651</v>
      </c>
      <c r="B742" s="42" t="s">
        <v>1459</v>
      </c>
      <c r="C742" s="42" t="s">
        <v>157</v>
      </c>
      <c r="D742" s="42" t="s">
        <v>1675</v>
      </c>
      <c r="E742" s="38" t="str">
        <f t="shared" si="57"/>
        <v>Men Senior</v>
      </c>
      <c r="F742" s="46">
        <v>32545</v>
      </c>
      <c r="G742" s="31">
        <f t="shared" si="58"/>
        <v>44561</v>
      </c>
      <c r="H742" s="27">
        <f t="shared" si="59"/>
        <v>32</v>
      </c>
      <c r="I742" s="26" t="str">
        <f t="shared" si="60"/>
        <v>Senior</v>
      </c>
      <c r="J742" s="36" t="s">
        <v>1366</v>
      </c>
      <c r="K742" s="37">
        <v>89020600184</v>
      </c>
      <c r="L742" s="36" t="s">
        <v>1582</v>
      </c>
    </row>
    <row r="743" spans="1:12" s="42" customFormat="1" hidden="1" x14ac:dyDescent="0.25">
      <c r="A743" s="45" t="s">
        <v>1652</v>
      </c>
      <c r="B743" s="42" t="s">
        <v>1459</v>
      </c>
      <c r="C743" s="42" t="s">
        <v>1676</v>
      </c>
      <c r="D743" s="42" t="s">
        <v>1003</v>
      </c>
      <c r="E743" s="38" t="str">
        <f t="shared" si="57"/>
        <v>Men Senior</v>
      </c>
      <c r="F743" s="46">
        <v>30777</v>
      </c>
      <c r="G743" s="31">
        <f t="shared" si="58"/>
        <v>44561</v>
      </c>
      <c r="H743" s="27">
        <f t="shared" si="59"/>
        <v>37</v>
      </c>
      <c r="I743" s="26" t="str">
        <f t="shared" si="60"/>
        <v>Senior</v>
      </c>
      <c r="J743" s="36" t="s">
        <v>1366</v>
      </c>
      <c r="K743" s="37">
        <v>84040510836</v>
      </c>
      <c r="L743" s="36" t="s">
        <v>1582</v>
      </c>
    </row>
    <row r="744" spans="1:12" s="42" customFormat="1" hidden="1" x14ac:dyDescent="0.25">
      <c r="A744" s="45" t="s">
        <v>1653</v>
      </c>
      <c r="B744" s="42" t="s">
        <v>1459</v>
      </c>
      <c r="C744" s="42" t="s">
        <v>111</v>
      </c>
      <c r="D744" s="42" t="s">
        <v>163</v>
      </c>
      <c r="E744" s="38" t="str">
        <f t="shared" si="57"/>
        <v>Men Senior</v>
      </c>
      <c r="F744" s="46">
        <v>33212</v>
      </c>
      <c r="G744" s="31">
        <f t="shared" si="58"/>
        <v>44561</v>
      </c>
      <c r="H744" s="27">
        <f t="shared" si="59"/>
        <v>31</v>
      </c>
      <c r="I744" s="26" t="str">
        <f t="shared" si="60"/>
        <v>Senior</v>
      </c>
      <c r="J744" s="36" t="s">
        <v>1366</v>
      </c>
      <c r="K744" s="37">
        <v>90120500086</v>
      </c>
      <c r="L744" s="36" t="s">
        <v>1582</v>
      </c>
    </row>
    <row r="745" spans="1:12" s="28" customFormat="1" hidden="1" x14ac:dyDescent="0.25">
      <c r="A745" s="45" t="s">
        <v>1654</v>
      </c>
      <c r="B745" s="36" t="s">
        <v>1459</v>
      </c>
      <c r="C745" s="42" t="s">
        <v>1677</v>
      </c>
      <c r="D745" s="42" t="s">
        <v>1002</v>
      </c>
      <c r="E745" s="38" t="str">
        <f t="shared" si="57"/>
        <v>Men Senior</v>
      </c>
      <c r="F745" s="46">
        <v>30822</v>
      </c>
      <c r="G745" s="31">
        <f t="shared" si="58"/>
        <v>44561</v>
      </c>
      <c r="H745" s="27">
        <f t="shared" si="59"/>
        <v>37</v>
      </c>
      <c r="I745" s="26" t="str">
        <f t="shared" si="60"/>
        <v>Senior</v>
      </c>
      <c r="J745" s="36" t="s">
        <v>1366</v>
      </c>
      <c r="K745" s="37">
        <v>84052010407</v>
      </c>
      <c r="L745" s="36" t="s">
        <v>1582</v>
      </c>
    </row>
    <row r="746" spans="1:12" s="42" customFormat="1" hidden="1" x14ac:dyDescent="0.25">
      <c r="A746" s="45" t="s">
        <v>1655</v>
      </c>
      <c r="B746" s="42" t="s">
        <v>1459</v>
      </c>
      <c r="C746" s="42" t="s">
        <v>1678</v>
      </c>
      <c r="D746" s="42" t="s">
        <v>151</v>
      </c>
      <c r="E746" s="38" t="str">
        <f t="shared" si="57"/>
        <v>Men Senior</v>
      </c>
      <c r="F746" s="46">
        <v>30491</v>
      </c>
      <c r="G746" s="31">
        <f t="shared" si="58"/>
        <v>44561</v>
      </c>
      <c r="H746" s="27">
        <f t="shared" si="59"/>
        <v>38</v>
      </c>
      <c r="I746" s="26" t="str">
        <f t="shared" si="60"/>
        <v>Senior</v>
      </c>
      <c r="J746" s="36" t="s">
        <v>1366</v>
      </c>
      <c r="K746" s="37">
        <v>83062410957</v>
      </c>
      <c r="L746" s="36" t="s">
        <v>1582</v>
      </c>
    </row>
    <row r="747" spans="1:12" s="42" customFormat="1" hidden="1" x14ac:dyDescent="0.25">
      <c r="A747" s="45" t="s">
        <v>1656</v>
      </c>
      <c r="B747" s="42" t="s">
        <v>1459</v>
      </c>
      <c r="C747" s="42" t="s">
        <v>1679</v>
      </c>
      <c r="D747" s="42" t="s">
        <v>1680</v>
      </c>
      <c r="E747" s="38" t="str">
        <f t="shared" si="57"/>
        <v>Men Senior</v>
      </c>
      <c r="F747" s="46">
        <v>30719</v>
      </c>
      <c r="G747" s="31">
        <f t="shared" si="58"/>
        <v>44561</v>
      </c>
      <c r="H747" s="27">
        <f t="shared" si="59"/>
        <v>37</v>
      </c>
      <c r="I747" s="26" t="str">
        <f t="shared" si="60"/>
        <v>Senior</v>
      </c>
      <c r="J747" s="36" t="s">
        <v>1366</v>
      </c>
      <c r="K747" s="37">
        <v>84020710953</v>
      </c>
      <c r="L747" s="36" t="s">
        <v>1582</v>
      </c>
    </row>
    <row r="748" spans="1:12" hidden="1" x14ac:dyDescent="0.25">
      <c r="A748" s="29" t="s">
        <v>1657</v>
      </c>
      <c r="B748" s="28" t="s">
        <v>47</v>
      </c>
      <c r="C748" s="28" t="s">
        <v>1677</v>
      </c>
      <c r="D748" s="28" t="s">
        <v>1002</v>
      </c>
      <c r="E748" s="26" t="str">
        <f t="shared" si="57"/>
        <v>Men Senior</v>
      </c>
      <c r="F748" s="30">
        <v>30822</v>
      </c>
      <c r="G748" s="31">
        <f t="shared" si="58"/>
        <v>44561</v>
      </c>
      <c r="H748" s="27">
        <f t="shared" si="59"/>
        <v>37</v>
      </c>
      <c r="I748" s="26" t="str">
        <f t="shared" si="60"/>
        <v>Senior</v>
      </c>
      <c r="J748" s="23" t="s">
        <v>1366</v>
      </c>
      <c r="K748" s="25">
        <v>84052010407</v>
      </c>
      <c r="L748" s="23" t="s">
        <v>1582</v>
      </c>
    </row>
    <row r="749" spans="1:12" s="42" customFormat="1" hidden="1" x14ac:dyDescent="0.25">
      <c r="A749" s="45" t="s">
        <v>1658</v>
      </c>
      <c r="B749" s="42" t="s">
        <v>1465</v>
      </c>
      <c r="C749" s="42" t="s">
        <v>1684</v>
      </c>
      <c r="D749" s="42" t="s">
        <v>1685</v>
      </c>
      <c r="E749" s="38" t="str">
        <f t="shared" si="57"/>
        <v>Men Grand Masters</v>
      </c>
      <c r="F749" s="46">
        <v>20707</v>
      </c>
      <c r="G749" s="31">
        <f t="shared" si="58"/>
        <v>44561</v>
      </c>
      <c r="H749" s="27">
        <f t="shared" si="59"/>
        <v>65</v>
      </c>
      <c r="I749" s="26" t="str">
        <f t="shared" si="60"/>
        <v>Grand Masters</v>
      </c>
      <c r="J749" s="36" t="s">
        <v>1366</v>
      </c>
      <c r="K749" s="37">
        <v>56090901377</v>
      </c>
      <c r="L749" s="36" t="s">
        <v>1582</v>
      </c>
    </row>
    <row r="750" spans="1:12" s="42" customFormat="1" hidden="1" x14ac:dyDescent="0.25">
      <c r="A750" s="45" t="s">
        <v>1659</v>
      </c>
      <c r="B750" s="42" t="s">
        <v>1465</v>
      </c>
      <c r="C750" s="42" t="s">
        <v>1686</v>
      </c>
      <c r="D750" s="42" t="s">
        <v>1685</v>
      </c>
      <c r="E750" s="38" t="str">
        <f t="shared" si="57"/>
        <v>Men Senior</v>
      </c>
      <c r="F750" s="46">
        <v>32063</v>
      </c>
      <c r="G750" s="31">
        <f t="shared" si="58"/>
        <v>44561</v>
      </c>
      <c r="H750" s="27">
        <f t="shared" si="59"/>
        <v>34</v>
      </c>
      <c r="I750" s="26" t="str">
        <f t="shared" si="60"/>
        <v>Senior</v>
      </c>
      <c r="J750" s="36" t="s">
        <v>1366</v>
      </c>
      <c r="K750" s="37">
        <v>87101300049</v>
      </c>
      <c r="L750" s="36" t="s">
        <v>1582</v>
      </c>
    </row>
    <row r="751" spans="1:12" s="42" customFormat="1" hidden="1" x14ac:dyDescent="0.25">
      <c r="A751" s="45" t="s">
        <v>1660</v>
      </c>
      <c r="B751" s="42" t="s">
        <v>1343</v>
      </c>
      <c r="C751" s="42" t="s">
        <v>1688</v>
      </c>
      <c r="D751" s="42" t="s">
        <v>1689</v>
      </c>
      <c r="E751" s="38" t="str">
        <f t="shared" ref="E751:E782" si="61">IF(C751="NEW NAME","",CONCATENATE(J751," ",I751))</f>
        <v>Men U/21</v>
      </c>
      <c r="F751" s="46">
        <v>36570</v>
      </c>
      <c r="G751" s="31">
        <f t="shared" si="58"/>
        <v>44561</v>
      </c>
      <c r="H751" s="27">
        <f t="shared" si="59"/>
        <v>21</v>
      </c>
      <c r="I751" s="26" t="str">
        <f t="shared" si="60"/>
        <v>U/21</v>
      </c>
      <c r="J751" s="36" t="s">
        <v>1366</v>
      </c>
      <c r="K751" s="37"/>
      <c r="L751" s="36" t="s">
        <v>1721</v>
      </c>
    </row>
    <row r="752" spans="1:12" hidden="1" x14ac:dyDescent="0.25">
      <c r="A752" s="29" t="s">
        <v>1661</v>
      </c>
      <c r="B752" s="28" t="s">
        <v>39</v>
      </c>
      <c r="C752" s="28" t="s">
        <v>364</v>
      </c>
      <c r="D752" s="28" t="s">
        <v>354</v>
      </c>
      <c r="E752" s="26" t="str">
        <f t="shared" si="61"/>
        <v>Men Senior</v>
      </c>
      <c r="F752" s="30">
        <v>30960</v>
      </c>
      <c r="G752" s="31">
        <f t="shared" si="58"/>
        <v>44561</v>
      </c>
      <c r="H752" s="27">
        <f t="shared" si="59"/>
        <v>37</v>
      </c>
      <c r="I752" s="26" t="str">
        <f t="shared" si="60"/>
        <v>Senior</v>
      </c>
      <c r="J752" s="23" t="s">
        <v>1366</v>
      </c>
      <c r="K752" s="25">
        <v>90022000682</v>
      </c>
      <c r="L752" s="23" t="s">
        <v>1582</v>
      </c>
    </row>
    <row r="753" spans="1:12" s="42" customFormat="1" hidden="1" x14ac:dyDescent="0.25">
      <c r="A753" s="45" t="s">
        <v>1662</v>
      </c>
      <c r="B753" s="42" t="s">
        <v>1344</v>
      </c>
      <c r="C753" s="42" t="s">
        <v>1192</v>
      </c>
      <c r="D753" s="42" t="s">
        <v>1722</v>
      </c>
      <c r="E753" s="38" t="str">
        <f t="shared" si="61"/>
        <v>Men Master</v>
      </c>
      <c r="F753" s="46">
        <v>25593</v>
      </c>
      <c r="G753" s="31">
        <f t="shared" si="58"/>
        <v>44561</v>
      </c>
      <c r="H753" s="27">
        <f t="shared" si="59"/>
        <v>51</v>
      </c>
      <c r="I753" s="26" t="str">
        <f t="shared" si="60"/>
        <v>Master</v>
      </c>
      <c r="J753" s="36" t="s">
        <v>1366</v>
      </c>
      <c r="K753" s="37">
        <v>70012500011</v>
      </c>
      <c r="L753" s="36" t="s">
        <v>1582</v>
      </c>
    </row>
    <row r="754" spans="1:12" s="42" customFormat="1" hidden="1" x14ac:dyDescent="0.25">
      <c r="A754" s="45" t="s">
        <v>1663</v>
      </c>
      <c r="B754" s="42" t="s">
        <v>1344</v>
      </c>
      <c r="C754" s="42" t="s">
        <v>1723</v>
      </c>
      <c r="D754" s="42" t="s">
        <v>1722</v>
      </c>
      <c r="E754" s="38" t="e">
        <f t="shared" si="61"/>
        <v>#VALUE!</v>
      </c>
      <c r="F754" s="46" t="s">
        <v>1691</v>
      </c>
      <c r="G754" s="31">
        <f t="shared" si="58"/>
        <v>44561</v>
      </c>
      <c r="H754" s="27" t="e">
        <f t="shared" si="59"/>
        <v>#VALUE!</v>
      </c>
      <c r="I754" s="26" t="e">
        <f t="shared" si="60"/>
        <v>#VALUE!</v>
      </c>
      <c r="J754" s="36" t="s">
        <v>1366</v>
      </c>
      <c r="K754" s="37" t="s">
        <v>1705</v>
      </c>
      <c r="L754" s="36" t="s">
        <v>1706</v>
      </c>
    </row>
    <row r="755" spans="1:12" s="42" customFormat="1" hidden="1" x14ac:dyDescent="0.25">
      <c r="A755" s="45" t="s">
        <v>1664</v>
      </c>
      <c r="B755" s="42" t="s">
        <v>1886</v>
      </c>
      <c r="C755" s="42" t="s">
        <v>104</v>
      </c>
      <c r="D755" s="42" t="s">
        <v>111</v>
      </c>
      <c r="E755" s="38" t="str">
        <f t="shared" si="61"/>
        <v>Men Senior</v>
      </c>
      <c r="F755" s="46">
        <v>30643</v>
      </c>
      <c r="G755" s="31">
        <f t="shared" si="58"/>
        <v>44561</v>
      </c>
      <c r="H755" s="27">
        <f t="shared" si="59"/>
        <v>38</v>
      </c>
      <c r="I755" s="26" t="str">
        <f t="shared" si="60"/>
        <v>Senior</v>
      </c>
      <c r="J755" s="36" t="s">
        <v>1366</v>
      </c>
      <c r="K755" s="37">
        <v>83112310117</v>
      </c>
      <c r="L755" s="36" t="s">
        <v>1589</v>
      </c>
    </row>
    <row r="756" spans="1:12" s="42" customFormat="1" hidden="1" x14ac:dyDescent="0.25">
      <c r="A756" s="45" t="s">
        <v>1665</v>
      </c>
      <c r="B756" s="42" t="s">
        <v>1803</v>
      </c>
      <c r="C756" s="42" t="s">
        <v>288</v>
      </c>
      <c r="D756" s="42" t="s">
        <v>1724</v>
      </c>
      <c r="E756" s="38" t="str">
        <f t="shared" si="61"/>
        <v>Men Senior</v>
      </c>
      <c r="F756" s="46">
        <v>30558</v>
      </c>
      <c r="G756" s="31">
        <f t="shared" si="58"/>
        <v>44561</v>
      </c>
      <c r="H756" s="27">
        <f t="shared" si="59"/>
        <v>38</v>
      </c>
      <c r="I756" s="26" t="str">
        <f t="shared" si="60"/>
        <v>Senior</v>
      </c>
      <c r="J756" s="36" t="s">
        <v>1366</v>
      </c>
      <c r="K756" s="37">
        <v>8308305032807</v>
      </c>
      <c r="L756" s="36" t="s">
        <v>1585</v>
      </c>
    </row>
    <row r="757" spans="1:12" hidden="1" x14ac:dyDescent="0.25">
      <c r="A757" s="29" t="s">
        <v>1666</v>
      </c>
      <c r="B757" s="28" t="s">
        <v>41</v>
      </c>
      <c r="C757" s="28" t="s">
        <v>1725</v>
      </c>
      <c r="D757" s="28" t="s">
        <v>259</v>
      </c>
      <c r="E757" s="26" t="str">
        <f t="shared" si="61"/>
        <v>Men Senior</v>
      </c>
      <c r="F757" s="30">
        <v>34422</v>
      </c>
      <c r="G757" s="31">
        <f t="shared" si="58"/>
        <v>44561</v>
      </c>
      <c r="H757" s="27">
        <f t="shared" si="59"/>
        <v>27</v>
      </c>
      <c r="I757" s="26" t="str">
        <f t="shared" si="60"/>
        <v>Senior</v>
      </c>
      <c r="J757" s="23" t="s">
        <v>1366</v>
      </c>
      <c r="K757" s="25">
        <v>94032900515</v>
      </c>
      <c r="L757" s="23" t="s">
        <v>1582</v>
      </c>
    </row>
    <row r="758" spans="1:12" hidden="1" x14ac:dyDescent="0.25">
      <c r="A758" s="29" t="s">
        <v>1692</v>
      </c>
      <c r="B758" s="28" t="s">
        <v>49</v>
      </c>
      <c r="C758" s="28" t="s">
        <v>1726</v>
      </c>
      <c r="D758" s="28" t="s">
        <v>409</v>
      </c>
      <c r="E758" s="26" t="str">
        <f t="shared" si="61"/>
        <v>Men Senior</v>
      </c>
      <c r="F758" s="30">
        <v>30994</v>
      </c>
      <c r="G758" s="31">
        <f t="shared" si="58"/>
        <v>44561</v>
      </c>
      <c r="H758" s="27">
        <f t="shared" si="59"/>
        <v>37</v>
      </c>
      <c r="I758" s="26" t="str">
        <f t="shared" si="60"/>
        <v>Senior</v>
      </c>
      <c r="J758" s="23" t="s">
        <v>1366</v>
      </c>
      <c r="K758" s="25">
        <v>84110810221</v>
      </c>
      <c r="L758" s="23" t="s">
        <v>1582</v>
      </c>
    </row>
    <row r="759" spans="1:12" s="42" customFormat="1" hidden="1" x14ac:dyDescent="0.25">
      <c r="A759" s="45" t="s">
        <v>1693</v>
      </c>
      <c r="B759" s="42" t="s">
        <v>1603</v>
      </c>
      <c r="C759" s="42" t="s">
        <v>1727</v>
      </c>
      <c r="D759" s="42" t="s">
        <v>338</v>
      </c>
      <c r="E759" s="38" t="str">
        <f t="shared" si="61"/>
        <v>Men Senior</v>
      </c>
      <c r="F759" s="46">
        <v>31262</v>
      </c>
      <c r="G759" s="31">
        <f t="shared" si="58"/>
        <v>44561</v>
      </c>
      <c r="H759" s="27">
        <f t="shared" si="59"/>
        <v>36</v>
      </c>
      <c r="I759" s="26" t="str">
        <f t="shared" si="60"/>
        <v>Senior</v>
      </c>
      <c r="J759" s="36" t="s">
        <v>1366</v>
      </c>
      <c r="K759" s="37">
        <v>8508035031081</v>
      </c>
      <c r="L759" s="36" t="s">
        <v>1585</v>
      </c>
    </row>
    <row r="760" spans="1:12" hidden="1" x14ac:dyDescent="0.25">
      <c r="A760" s="29" t="s">
        <v>1694</v>
      </c>
      <c r="B760" s="28" t="s">
        <v>37</v>
      </c>
      <c r="C760" s="28" t="s">
        <v>1728</v>
      </c>
      <c r="D760" s="28" t="s">
        <v>335</v>
      </c>
      <c r="E760" s="26" t="str">
        <f t="shared" si="61"/>
        <v>Men U/16</v>
      </c>
      <c r="F760" s="30">
        <v>39331</v>
      </c>
      <c r="G760" s="31">
        <f t="shared" si="58"/>
        <v>44561</v>
      </c>
      <c r="H760" s="27">
        <f t="shared" si="59"/>
        <v>14</v>
      </c>
      <c r="I760" s="26" t="str">
        <f t="shared" si="60"/>
        <v>U/16</v>
      </c>
      <c r="J760" s="23" t="s">
        <v>1366</v>
      </c>
      <c r="K760" s="25">
        <v>20071106</v>
      </c>
      <c r="L760" s="23" t="s">
        <v>1582</v>
      </c>
    </row>
    <row r="761" spans="1:12" hidden="1" x14ac:dyDescent="0.25">
      <c r="A761" s="29" t="s">
        <v>1695</v>
      </c>
      <c r="B761" s="28" t="s">
        <v>43</v>
      </c>
      <c r="C761" s="28" t="s">
        <v>1730</v>
      </c>
      <c r="D761" s="28" t="s">
        <v>436</v>
      </c>
      <c r="E761" s="26" t="str">
        <f t="shared" si="61"/>
        <v>Men U/21</v>
      </c>
      <c r="F761" s="30">
        <v>36728</v>
      </c>
      <c r="G761" s="31">
        <f t="shared" si="58"/>
        <v>44561</v>
      </c>
      <c r="H761" s="27">
        <f t="shared" si="59"/>
        <v>21</v>
      </c>
      <c r="I761" s="26" t="str">
        <f t="shared" si="60"/>
        <v>U/21</v>
      </c>
      <c r="J761" s="23" t="s">
        <v>1366</v>
      </c>
      <c r="K761" s="25">
        <v>72100397</v>
      </c>
      <c r="L761" s="23" t="s">
        <v>1582</v>
      </c>
    </row>
    <row r="762" spans="1:12" s="42" customFormat="1" hidden="1" x14ac:dyDescent="0.25">
      <c r="A762" s="45" t="s">
        <v>1696</v>
      </c>
      <c r="B762" s="42" t="s">
        <v>1359</v>
      </c>
      <c r="C762" s="42" t="s">
        <v>1731</v>
      </c>
      <c r="D762" s="42" t="s">
        <v>82</v>
      </c>
      <c r="E762" s="38" t="str">
        <f t="shared" si="61"/>
        <v>Men Veteran</v>
      </c>
      <c r="F762" s="46">
        <v>27575</v>
      </c>
      <c r="G762" s="31">
        <f t="shared" si="58"/>
        <v>44561</v>
      </c>
      <c r="H762" s="27">
        <f t="shared" si="59"/>
        <v>46</v>
      </c>
      <c r="I762" s="26" t="str">
        <f t="shared" si="60"/>
        <v>Veteran</v>
      </c>
      <c r="J762" s="36" t="s">
        <v>1366</v>
      </c>
      <c r="K762" s="37">
        <v>75063010199</v>
      </c>
      <c r="L762" s="36" t="s">
        <v>1582</v>
      </c>
    </row>
    <row r="763" spans="1:12" s="42" customFormat="1" hidden="1" x14ac:dyDescent="0.25">
      <c r="A763" s="45" t="s">
        <v>1697</v>
      </c>
      <c r="B763" s="42" t="s">
        <v>1358</v>
      </c>
      <c r="C763" s="42" t="s">
        <v>1166</v>
      </c>
      <c r="D763" s="42" t="s">
        <v>1167</v>
      </c>
      <c r="E763" s="38" t="str">
        <f t="shared" si="61"/>
        <v>Men Veteran</v>
      </c>
      <c r="F763" s="46">
        <v>28302</v>
      </c>
      <c r="G763" s="31">
        <f t="shared" si="58"/>
        <v>44561</v>
      </c>
      <c r="H763" s="27">
        <f t="shared" si="59"/>
        <v>44</v>
      </c>
      <c r="I763" s="26" t="str">
        <f t="shared" si="60"/>
        <v>Veteran</v>
      </c>
      <c r="J763" s="36" t="s">
        <v>1366</v>
      </c>
      <c r="K763" s="37">
        <v>77062600091</v>
      </c>
      <c r="L763" s="36" t="s">
        <v>1582</v>
      </c>
    </row>
    <row r="764" spans="1:12" hidden="1" x14ac:dyDescent="0.25">
      <c r="A764" s="29" t="s">
        <v>1698</v>
      </c>
      <c r="B764" s="28" t="s">
        <v>41</v>
      </c>
      <c r="C764" s="28" t="s">
        <v>486</v>
      </c>
      <c r="D764" s="28" t="s">
        <v>80</v>
      </c>
      <c r="E764" s="26" t="str">
        <f t="shared" si="61"/>
        <v>Men Senior</v>
      </c>
      <c r="F764" s="30">
        <v>33529</v>
      </c>
      <c r="G764" s="31">
        <f t="shared" si="58"/>
        <v>44561</v>
      </c>
      <c r="H764" s="27">
        <f t="shared" si="59"/>
        <v>30</v>
      </c>
      <c r="I764" s="26" t="str">
        <f t="shared" si="60"/>
        <v>Senior</v>
      </c>
      <c r="J764" s="23" t="s">
        <v>1366</v>
      </c>
      <c r="K764" s="25">
        <v>91101856080</v>
      </c>
      <c r="L764" s="23" t="s">
        <v>1582</v>
      </c>
    </row>
    <row r="765" spans="1:12" hidden="1" x14ac:dyDescent="0.25">
      <c r="A765" s="29" t="s">
        <v>1699</v>
      </c>
      <c r="B765" s="28" t="s">
        <v>42</v>
      </c>
      <c r="C765" s="28" t="s">
        <v>1732</v>
      </c>
      <c r="D765" s="28" t="s">
        <v>1733</v>
      </c>
      <c r="E765" s="26" t="str">
        <f t="shared" si="61"/>
        <v>Men Senior</v>
      </c>
      <c r="F765" s="30">
        <v>30083</v>
      </c>
      <c r="G765" s="31">
        <f t="shared" si="58"/>
        <v>44561</v>
      </c>
      <c r="H765" s="27">
        <f t="shared" si="59"/>
        <v>39</v>
      </c>
      <c r="I765" s="26" t="str">
        <f t="shared" si="60"/>
        <v>Senior</v>
      </c>
      <c r="J765" s="23" t="s">
        <v>1366</v>
      </c>
      <c r="K765" s="25">
        <v>82051210020</v>
      </c>
      <c r="L765" s="23" t="s">
        <v>1582</v>
      </c>
    </row>
    <row r="766" spans="1:12" s="42" customFormat="1" hidden="1" x14ac:dyDescent="0.25">
      <c r="A766" s="45" t="s">
        <v>1700</v>
      </c>
      <c r="B766" s="42" t="s">
        <v>1449</v>
      </c>
      <c r="C766" s="42" t="s">
        <v>199</v>
      </c>
      <c r="D766" s="42" t="s">
        <v>78</v>
      </c>
      <c r="E766" s="38" t="str">
        <f t="shared" si="61"/>
        <v>Men U/21</v>
      </c>
      <c r="F766" s="46">
        <v>36973</v>
      </c>
      <c r="G766" s="31">
        <f t="shared" si="58"/>
        <v>44561</v>
      </c>
      <c r="H766" s="27">
        <f t="shared" si="59"/>
        <v>20</v>
      </c>
      <c r="I766" s="26" t="str">
        <f t="shared" si="60"/>
        <v>U/21</v>
      </c>
      <c r="J766" s="36" t="s">
        <v>1366</v>
      </c>
      <c r="K766" s="37" t="s">
        <v>1705</v>
      </c>
      <c r="L766" s="36" t="s">
        <v>1585</v>
      </c>
    </row>
    <row r="767" spans="1:12" hidden="1" x14ac:dyDescent="0.25">
      <c r="A767" s="29" t="s">
        <v>1701</v>
      </c>
      <c r="B767" s="28" t="s">
        <v>44</v>
      </c>
      <c r="C767" s="28" t="s">
        <v>1734</v>
      </c>
      <c r="D767" s="28" t="s">
        <v>1735</v>
      </c>
      <c r="E767" s="26" t="str">
        <f t="shared" si="61"/>
        <v>Ladies Senior</v>
      </c>
      <c r="F767" s="30">
        <v>34676</v>
      </c>
      <c r="G767" s="31">
        <f t="shared" si="58"/>
        <v>44561</v>
      </c>
      <c r="H767" s="27">
        <f t="shared" si="59"/>
        <v>27</v>
      </c>
      <c r="I767" s="26" t="str">
        <f t="shared" si="60"/>
        <v>Senior</v>
      </c>
      <c r="J767" s="23" t="s">
        <v>67</v>
      </c>
      <c r="K767" s="25" t="s">
        <v>1705</v>
      </c>
      <c r="L767" s="23" t="s">
        <v>1585</v>
      </c>
    </row>
    <row r="768" spans="1:12" hidden="1" x14ac:dyDescent="0.25">
      <c r="A768" s="29" t="s">
        <v>1702</v>
      </c>
      <c r="B768" s="28" t="s">
        <v>44</v>
      </c>
      <c r="C768" s="28" t="s">
        <v>1737</v>
      </c>
      <c r="D768" s="28" t="s">
        <v>74</v>
      </c>
      <c r="E768" s="26" t="str">
        <f t="shared" si="61"/>
        <v>Men U/16</v>
      </c>
      <c r="F768" s="30">
        <v>40246</v>
      </c>
      <c r="G768" s="31">
        <f t="shared" si="58"/>
        <v>44561</v>
      </c>
      <c r="H768" s="27">
        <f t="shared" si="59"/>
        <v>11</v>
      </c>
      <c r="I768" s="26" t="str">
        <f t="shared" si="60"/>
        <v>U/16</v>
      </c>
      <c r="J768" s="23" t="s">
        <v>1366</v>
      </c>
      <c r="K768" s="25">
        <v>1003095670082</v>
      </c>
      <c r="L768" s="23" t="s">
        <v>1585</v>
      </c>
    </row>
    <row r="769" spans="1:12" s="28" customFormat="1" hidden="1" x14ac:dyDescent="0.25">
      <c r="A769" s="45" t="s">
        <v>1703</v>
      </c>
      <c r="B769" s="42" t="s">
        <v>1465</v>
      </c>
      <c r="C769" s="42" t="s">
        <v>1739</v>
      </c>
      <c r="D769" s="42" t="s">
        <v>1738</v>
      </c>
      <c r="E769" s="38" t="str">
        <f t="shared" si="61"/>
        <v>Ladies Senior</v>
      </c>
      <c r="F769" s="46">
        <v>33747</v>
      </c>
      <c r="G769" s="31">
        <f t="shared" si="58"/>
        <v>44561</v>
      </c>
      <c r="H769" s="27">
        <f t="shared" si="59"/>
        <v>29</v>
      </c>
      <c r="I769" s="26" t="str">
        <f t="shared" si="60"/>
        <v>Senior</v>
      </c>
      <c r="J769" s="36" t="s">
        <v>67</v>
      </c>
      <c r="K769" s="37">
        <v>92052300910</v>
      </c>
      <c r="L769" s="36" t="s">
        <v>1582</v>
      </c>
    </row>
    <row r="770" spans="1:12" s="42" customFormat="1" hidden="1" x14ac:dyDescent="0.25">
      <c r="A770" s="45" t="s">
        <v>1704</v>
      </c>
      <c r="B770" s="42" t="s">
        <v>1360</v>
      </c>
      <c r="C770" s="42" t="s">
        <v>107</v>
      </c>
      <c r="D770" s="42" t="s">
        <v>91</v>
      </c>
      <c r="E770" s="38" t="str">
        <f t="shared" si="61"/>
        <v>Men Senior</v>
      </c>
      <c r="F770" s="46">
        <v>31835</v>
      </c>
      <c r="G770" s="31">
        <f t="shared" si="58"/>
        <v>44561</v>
      </c>
      <c r="H770" s="27">
        <f t="shared" si="59"/>
        <v>34</v>
      </c>
      <c r="I770" s="26" t="str">
        <f t="shared" si="60"/>
        <v>Senior</v>
      </c>
      <c r="J770" s="36" t="s">
        <v>1366</v>
      </c>
      <c r="K770" s="37">
        <v>87022700028</v>
      </c>
      <c r="L770" s="36" t="s">
        <v>1582</v>
      </c>
    </row>
    <row r="771" spans="1:12" s="42" customFormat="1" hidden="1" x14ac:dyDescent="0.25">
      <c r="A771" s="45" t="s">
        <v>1707</v>
      </c>
      <c r="B771" s="42" t="s">
        <v>1437</v>
      </c>
      <c r="C771" s="42" t="s">
        <v>445</v>
      </c>
      <c r="D771" s="42" t="s">
        <v>1740</v>
      </c>
      <c r="E771" s="38" t="str">
        <f t="shared" si="61"/>
        <v>Men Veteran</v>
      </c>
      <c r="F771" s="46">
        <v>29317</v>
      </c>
      <c r="G771" s="31">
        <f t="shared" si="58"/>
        <v>44561</v>
      </c>
      <c r="H771" s="27">
        <f t="shared" si="59"/>
        <v>41</v>
      </c>
      <c r="I771" s="26" t="str">
        <f t="shared" si="60"/>
        <v>Veteran</v>
      </c>
      <c r="J771" s="36" t="s">
        <v>1366</v>
      </c>
      <c r="K771" s="37">
        <v>80040610926</v>
      </c>
      <c r="L771" s="36" t="s">
        <v>1582</v>
      </c>
    </row>
    <row r="772" spans="1:12" hidden="1" x14ac:dyDescent="0.25">
      <c r="A772" s="29" t="s">
        <v>1708</v>
      </c>
      <c r="B772" s="28" t="s">
        <v>50</v>
      </c>
      <c r="C772" s="28" t="s">
        <v>1741</v>
      </c>
      <c r="D772" s="28" t="s">
        <v>1742</v>
      </c>
      <c r="E772" s="26" t="str">
        <f t="shared" si="61"/>
        <v>Ladies Veteran</v>
      </c>
      <c r="F772" s="30">
        <v>28987</v>
      </c>
      <c r="G772" s="31">
        <f t="shared" si="58"/>
        <v>44561</v>
      </c>
      <c r="H772" s="27">
        <f t="shared" si="59"/>
        <v>42</v>
      </c>
      <c r="I772" s="26" t="str">
        <f t="shared" si="60"/>
        <v>Veteran</v>
      </c>
      <c r="J772" s="23" t="s">
        <v>67</v>
      </c>
      <c r="K772" s="25">
        <v>79051200269</v>
      </c>
      <c r="L772" s="23" t="s">
        <v>1582</v>
      </c>
    </row>
    <row r="773" spans="1:12" hidden="1" x14ac:dyDescent="0.25">
      <c r="A773" s="29" t="s">
        <v>1709</v>
      </c>
      <c r="B773" s="28" t="s">
        <v>42</v>
      </c>
      <c r="C773" s="28" t="s">
        <v>1743</v>
      </c>
      <c r="D773" s="28" t="s">
        <v>1744</v>
      </c>
      <c r="E773" s="26" t="str">
        <f t="shared" si="61"/>
        <v>Men U/21</v>
      </c>
      <c r="F773" s="30">
        <v>37703</v>
      </c>
      <c r="G773" s="31">
        <f t="shared" si="58"/>
        <v>44561</v>
      </c>
      <c r="H773" s="27">
        <f t="shared" si="59"/>
        <v>18</v>
      </c>
      <c r="I773" s="26" t="str">
        <f t="shared" ref="I773:I804" si="62">IF(H773="","Senior",IF(H773&gt;59.999,"Grand Masters",IF(H773&gt;49.999,"Master",IF(H773&gt;39.999,"Veteran",IF(H773&gt;21.999,"Senior",IF(H773&gt;16.999,"U/21","U/16"))))))</f>
        <v>U/21</v>
      </c>
      <c r="J773" s="23" t="s">
        <v>1366</v>
      </c>
      <c r="K773" s="25">
        <v>3032300185</v>
      </c>
      <c r="L773" s="23" t="s">
        <v>1582</v>
      </c>
    </row>
    <row r="774" spans="1:12" s="42" customFormat="1" hidden="1" x14ac:dyDescent="0.25">
      <c r="A774" s="45" t="s">
        <v>1710</v>
      </c>
      <c r="B774" s="42" t="s">
        <v>1357</v>
      </c>
      <c r="C774" s="42" t="s">
        <v>164</v>
      </c>
      <c r="D774" s="42" t="s">
        <v>1259</v>
      </c>
      <c r="E774" s="38" t="str">
        <f t="shared" si="61"/>
        <v>Men Senior</v>
      </c>
      <c r="F774" s="46">
        <v>33851</v>
      </c>
      <c r="G774" s="31">
        <f t="shared" si="58"/>
        <v>44561</v>
      </c>
      <c r="H774" s="27">
        <f t="shared" si="59"/>
        <v>29</v>
      </c>
      <c r="I774" s="26" t="str">
        <f t="shared" si="62"/>
        <v>Senior</v>
      </c>
      <c r="J774" s="36" t="s">
        <v>1366</v>
      </c>
      <c r="K774" s="37">
        <v>92090400897</v>
      </c>
      <c r="L774" s="36" t="s">
        <v>1582</v>
      </c>
    </row>
    <row r="775" spans="1:12" s="42" customFormat="1" hidden="1" x14ac:dyDescent="0.25">
      <c r="A775" s="45" t="s">
        <v>1711</v>
      </c>
      <c r="B775" s="42" t="s">
        <v>1357</v>
      </c>
      <c r="C775" s="42" t="s">
        <v>1745</v>
      </c>
      <c r="D775" s="42" t="s">
        <v>1746</v>
      </c>
      <c r="E775" s="38" t="str">
        <f t="shared" si="61"/>
        <v>Ladies Senior</v>
      </c>
      <c r="F775" s="46">
        <v>35041</v>
      </c>
      <c r="G775" s="31">
        <f t="shared" si="58"/>
        <v>44561</v>
      </c>
      <c r="H775" s="27">
        <f t="shared" si="59"/>
        <v>26</v>
      </c>
      <c r="I775" s="26" t="str">
        <f t="shared" si="62"/>
        <v>Senior</v>
      </c>
      <c r="J775" s="36" t="s">
        <v>67</v>
      </c>
      <c r="K775" s="37">
        <v>92120801250</v>
      </c>
      <c r="L775" s="36" t="s">
        <v>1582</v>
      </c>
    </row>
    <row r="776" spans="1:12" s="42" customFormat="1" hidden="1" x14ac:dyDescent="0.25">
      <c r="A776" s="45" t="s">
        <v>1712</v>
      </c>
      <c r="B776" s="42" t="s">
        <v>1603</v>
      </c>
      <c r="C776" s="42" t="s">
        <v>1747</v>
      </c>
      <c r="D776" s="42" t="s">
        <v>74</v>
      </c>
      <c r="E776" s="38" t="str">
        <f t="shared" si="61"/>
        <v>Ladies U/16</v>
      </c>
      <c r="F776" s="46">
        <v>39115</v>
      </c>
      <c r="G776" s="31">
        <f t="shared" si="58"/>
        <v>44561</v>
      </c>
      <c r="H776" s="27">
        <f t="shared" si="59"/>
        <v>14</v>
      </c>
      <c r="I776" s="26" t="str">
        <f t="shared" si="62"/>
        <v>U/16</v>
      </c>
      <c r="J776" s="36" t="s">
        <v>67</v>
      </c>
      <c r="K776" s="37"/>
      <c r="L776" s="36" t="s">
        <v>1582</v>
      </c>
    </row>
    <row r="777" spans="1:12" hidden="1" x14ac:dyDescent="0.25">
      <c r="A777" s="29" t="s">
        <v>1713</v>
      </c>
      <c r="B777" s="28" t="s">
        <v>43</v>
      </c>
      <c r="C777" s="28" t="s">
        <v>1748</v>
      </c>
      <c r="D777" s="28" t="s">
        <v>290</v>
      </c>
      <c r="E777" s="26" t="str">
        <f t="shared" si="61"/>
        <v>Ladies Master</v>
      </c>
      <c r="F777" s="30">
        <v>25600</v>
      </c>
      <c r="G777" s="31">
        <f t="shared" si="58"/>
        <v>44561</v>
      </c>
      <c r="H777" s="27">
        <f t="shared" si="59"/>
        <v>51</v>
      </c>
      <c r="I777" s="26" t="str">
        <f t="shared" si="62"/>
        <v>Master</v>
      </c>
      <c r="J777" s="23" t="s">
        <v>67</v>
      </c>
      <c r="K777" s="25">
        <v>70020100094</v>
      </c>
      <c r="L777" s="23" t="s">
        <v>1582</v>
      </c>
    </row>
    <row r="778" spans="1:12" hidden="1" x14ac:dyDescent="0.25">
      <c r="A778" s="29" t="s">
        <v>1714</v>
      </c>
      <c r="B778" s="28" t="s">
        <v>43</v>
      </c>
      <c r="C778" s="28" t="s">
        <v>1814</v>
      </c>
      <c r="D778" s="28" t="s">
        <v>225</v>
      </c>
      <c r="E778" s="26" t="str">
        <f t="shared" si="61"/>
        <v>Men U/16</v>
      </c>
      <c r="F778" s="30">
        <v>38434</v>
      </c>
      <c r="G778" s="31">
        <f t="shared" si="58"/>
        <v>44561</v>
      </c>
      <c r="H778" s="27">
        <f t="shared" si="59"/>
        <v>16</v>
      </c>
      <c r="I778" s="26" t="str">
        <f t="shared" si="62"/>
        <v>U/16</v>
      </c>
      <c r="J778" s="23" t="s">
        <v>1366</v>
      </c>
      <c r="K778" s="25">
        <v>20050323</v>
      </c>
      <c r="L778" s="23" t="s">
        <v>1582</v>
      </c>
    </row>
    <row r="779" spans="1:12" s="42" customFormat="1" hidden="1" x14ac:dyDescent="0.25">
      <c r="A779" s="45" t="s">
        <v>1715</v>
      </c>
      <c r="B779" s="42" t="s">
        <v>1344</v>
      </c>
      <c r="C779" s="42" t="s">
        <v>202</v>
      </c>
      <c r="D779" s="42" t="s">
        <v>332</v>
      </c>
      <c r="E779" s="38" t="str">
        <f t="shared" si="61"/>
        <v>Men Senior</v>
      </c>
      <c r="F779" s="46">
        <v>30816</v>
      </c>
      <c r="G779" s="31">
        <f t="shared" si="58"/>
        <v>44561</v>
      </c>
      <c r="H779" s="27">
        <f t="shared" si="59"/>
        <v>37</v>
      </c>
      <c r="I779" s="26" t="str">
        <f t="shared" si="62"/>
        <v>Senior</v>
      </c>
      <c r="J779" s="36" t="s">
        <v>1366</v>
      </c>
      <c r="K779" s="37">
        <v>8405145219088</v>
      </c>
      <c r="L779" s="36" t="s">
        <v>1585</v>
      </c>
    </row>
    <row r="780" spans="1:12" s="42" customFormat="1" hidden="1" x14ac:dyDescent="0.25">
      <c r="A780" s="45" t="s">
        <v>1716</v>
      </c>
      <c r="B780" s="42" t="s">
        <v>1343</v>
      </c>
      <c r="C780" s="42" t="s">
        <v>1749</v>
      </c>
      <c r="D780" s="42" t="s">
        <v>190</v>
      </c>
      <c r="E780" s="38" t="str">
        <f t="shared" si="61"/>
        <v>Ladies Senior</v>
      </c>
      <c r="F780" s="46">
        <v>30555</v>
      </c>
      <c r="G780" s="31">
        <f t="shared" si="58"/>
        <v>44561</v>
      </c>
      <c r="H780" s="27">
        <f t="shared" si="59"/>
        <v>38</v>
      </c>
      <c r="I780" s="26" t="str">
        <f t="shared" si="62"/>
        <v>Senior</v>
      </c>
      <c r="J780" s="36" t="s">
        <v>67</v>
      </c>
      <c r="K780" s="37">
        <v>8308270121089</v>
      </c>
      <c r="L780" s="36" t="s">
        <v>1585</v>
      </c>
    </row>
    <row r="781" spans="1:12" hidden="1" x14ac:dyDescent="0.25">
      <c r="A781" s="29" t="s">
        <v>1717</v>
      </c>
      <c r="B781" s="28" t="s">
        <v>48</v>
      </c>
      <c r="C781" s="28" t="s">
        <v>455</v>
      </c>
      <c r="D781" s="28" t="s">
        <v>1750</v>
      </c>
      <c r="E781" s="26" t="str">
        <f t="shared" si="61"/>
        <v>Men Senior</v>
      </c>
      <c r="F781" s="30">
        <v>31721</v>
      </c>
      <c r="G781" s="31">
        <f t="shared" si="58"/>
        <v>44561</v>
      </c>
      <c r="H781" s="27">
        <f t="shared" si="59"/>
        <v>35</v>
      </c>
      <c r="I781" s="26" t="str">
        <f t="shared" si="62"/>
        <v>Senior</v>
      </c>
      <c r="J781" s="23" t="s">
        <v>1366</v>
      </c>
      <c r="K781" s="25">
        <v>86110500488</v>
      </c>
      <c r="L781" s="23" t="s">
        <v>1582</v>
      </c>
    </row>
    <row r="782" spans="1:12" hidden="1" x14ac:dyDescent="0.25">
      <c r="A782" s="29" t="s">
        <v>1718</v>
      </c>
      <c r="B782" s="28" t="s">
        <v>48</v>
      </c>
      <c r="C782" s="28" t="s">
        <v>1751</v>
      </c>
      <c r="D782" s="28" t="s">
        <v>450</v>
      </c>
      <c r="E782" s="26" t="str">
        <f t="shared" si="61"/>
        <v>Men Senior</v>
      </c>
      <c r="F782" s="30">
        <v>31539</v>
      </c>
      <c r="G782" s="31">
        <f t="shared" si="58"/>
        <v>44561</v>
      </c>
      <c r="H782" s="27">
        <f t="shared" si="59"/>
        <v>35</v>
      </c>
      <c r="I782" s="26" t="str">
        <f t="shared" si="62"/>
        <v>Senior</v>
      </c>
      <c r="J782" s="23" t="s">
        <v>1366</v>
      </c>
      <c r="K782" s="25">
        <v>8605075157089</v>
      </c>
      <c r="L782" s="23" t="s">
        <v>1585</v>
      </c>
    </row>
    <row r="783" spans="1:12" hidden="1" x14ac:dyDescent="0.25">
      <c r="A783" s="29" t="s">
        <v>1719</v>
      </c>
      <c r="B783" s="28" t="s">
        <v>48</v>
      </c>
      <c r="C783" s="28" t="s">
        <v>1523</v>
      </c>
      <c r="D783" s="28" t="s">
        <v>1792</v>
      </c>
      <c r="E783" s="26" t="str">
        <f t="shared" ref="E783:E814" si="63">IF(C783="NEW NAME","",CONCATENATE(J783," ",I783))</f>
        <v>Men Senior</v>
      </c>
      <c r="F783" s="30">
        <v>31284</v>
      </c>
      <c r="G783" s="31">
        <f t="shared" si="58"/>
        <v>44561</v>
      </c>
      <c r="H783" s="27">
        <f t="shared" si="59"/>
        <v>36</v>
      </c>
      <c r="I783" s="26" t="str">
        <f t="shared" si="62"/>
        <v>Senior</v>
      </c>
      <c r="J783" s="23" t="s">
        <v>1366</v>
      </c>
      <c r="K783" s="25">
        <v>85082510867</v>
      </c>
      <c r="L783" s="23" t="s">
        <v>1582</v>
      </c>
    </row>
    <row r="784" spans="1:12" hidden="1" x14ac:dyDescent="0.25">
      <c r="A784" s="29" t="s">
        <v>1720</v>
      </c>
      <c r="B784" s="28" t="s">
        <v>48</v>
      </c>
      <c r="C784" s="28" t="s">
        <v>2047</v>
      </c>
      <c r="D784" s="28" t="s">
        <v>2048</v>
      </c>
      <c r="E784" s="26" t="str">
        <f t="shared" si="63"/>
        <v>Ladies Senior</v>
      </c>
      <c r="F784" s="30">
        <v>34529</v>
      </c>
      <c r="G784" s="31">
        <f t="shared" si="58"/>
        <v>44561</v>
      </c>
      <c r="H784" s="27">
        <f t="shared" si="59"/>
        <v>27</v>
      </c>
      <c r="I784" s="26" t="str">
        <f t="shared" si="62"/>
        <v>Senior</v>
      </c>
      <c r="J784" s="23" t="s">
        <v>67</v>
      </c>
      <c r="K784" s="25">
        <v>94071401516</v>
      </c>
      <c r="L784" s="23" t="s">
        <v>1582</v>
      </c>
    </row>
    <row r="785" spans="1:12" ht="13.5" hidden="1" customHeight="1" x14ac:dyDescent="0.25">
      <c r="A785" s="29" t="s">
        <v>1752</v>
      </c>
      <c r="B785" s="28" t="s">
        <v>39</v>
      </c>
      <c r="C785" s="28" t="s">
        <v>262</v>
      </c>
      <c r="D785" s="28" t="s">
        <v>137</v>
      </c>
      <c r="E785" s="26" t="str">
        <f t="shared" si="63"/>
        <v>Men Veteran</v>
      </c>
      <c r="F785" s="30">
        <v>29766</v>
      </c>
      <c r="G785" s="31">
        <f t="shared" si="58"/>
        <v>44561</v>
      </c>
      <c r="H785" s="27">
        <f t="shared" si="59"/>
        <v>40</v>
      </c>
      <c r="I785" s="26" t="str">
        <f t="shared" si="62"/>
        <v>Veteran</v>
      </c>
      <c r="J785" s="23" t="s">
        <v>1366</v>
      </c>
      <c r="K785" s="25">
        <v>71091800219</v>
      </c>
      <c r="L785" s="23" t="s">
        <v>1582</v>
      </c>
    </row>
    <row r="786" spans="1:12" s="42" customFormat="1" hidden="1" x14ac:dyDescent="0.25">
      <c r="A786" s="45" t="s">
        <v>1753</v>
      </c>
      <c r="B786" s="42" t="s">
        <v>1343</v>
      </c>
      <c r="C786" s="42" t="s">
        <v>1794</v>
      </c>
      <c r="D786" s="42" t="s">
        <v>1795</v>
      </c>
      <c r="E786" s="38" t="str">
        <f t="shared" si="63"/>
        <v>Men Senior</v>
      </c>
      <c r="F786" s="46">
        <v>31312</v>
      </c>
      <c r="G786" s="31">
        <f t="shared" si="58"/>
        <v>44561</v>
      </c>
      <c r="H786" s="27">
        <f t="shared" si="59"/>
        <v>36</v>
      </c>
      <c r="I786" s="26" t="str">
        <f t="shared" si="62"/>
        <v>Senior</v>
      </c>
      <c r="J786" s="36" t="s">
        <v>1366</v>
      </c>
      <c r="K786" s="37"/>
      <c r="L786" s="36" t="s">
        <v>1582</v>
      </c>
    </row>
    <row r="787" spans="1:12" hidden="1" x14ac:dyDescent="0.25">
      <c r="A787" s="29" t="s">
        <v>1754</v>
      </c>
      <c r="B787" s="28" t="s">
        <v>40</v>
      </c>
      <c r="C787" s="28" t="s">
        <v>107</v>
      </c>
      <c r="D787" s="28" t="s">
        <v>1003</v>
      </c>
      <c r="E787" s="26" t="str">
        <f t="shared" si="63"/>
        <v>Men Senior</v>
      </c>
      <c r="F787" s="30">
        <v>30495</v>
      </c>
      <c r="G787" s="31">
        <f t="shared" si="58"/>
        <v>44561</v>
      </c>
      <c r="H787" s="27">
        <f t="shared" si="59"/>
        <v>38</v>
      </c>
      <c r="I787" s="26" t="str">
        <f t="shared" si="62"/>
        <v>Senior</v>
      </c>
      <c r="J787" s="23" t="s">
        <v>1366</v>
      </c>
      <c r="K787" s="25">
        <v>8306285140086</v>
      </c>
      <c r="L787" s="23" t="s">
        <v>1585</v>
      </c>
    </row>
    <row r="788" spans="1:12" s="42" customFormat="1" hidden="1" x14ac:dyDescent="0.25">
      <c r="A788" s="45" t="s">
        <v>1755</v>
      </c>
      <c r="B788" s="42" t="s">
        <v>1344</v>
      </c>
      <c r="C788" s="42" t="s">
        <v>260</v>
      </c>
      <c r="D788" s="42" t="s">
        <v>229</v>
      </c>
      <c r="E788" s="38" t="str">
        <f t="shared" si="63"/>
        <v>Men U/21</v>
      </c>
      <c r="F788" s="46">
        <v>37754</v>
      </c>
      <c r="G788" s="31">
        <f t="shared" si="58"/>
        <v>44561</v>
      </c>
      <c r="H788" s="27">
        <f t="shared" si="59"/>
        <v>18</v>
      </c>
      <c r="I788" s="26" t="str">
        <f t="shared" si="62"/>
        <v>U/21</v>
      </c>
      <c r="J788" s="36" t="s">
        <v>1366</v>
      </c>
      <c r="K788" s="37" t="s">
        <v>1705</v>
      </c>
      <c r="L788" s="36" t="s">
        <v>1582</v>
      </c>
    </row>
    <row r="789" spans="1:12" hidden="1" x14ac:dyDescent="0.25">
      <c r="A789" s="29" t="s">
        <v>1756</v>
      </c>
      <c r="B789" s="28" t="s">
        <v>43</v>
      </c>
      <c r="C789" s="28" t="s">
        <v>2052</v>
      </c>
      <c r="D789" s="28" t="s">
        <v>2053</v>
      </c>
      <c r="E789" s="26" t="str">
        <f t="shared" si="63"/>
        <v>Men U/21</v>
      </c>
      <c r="F789" s="30">
        <v>37449</v>
      </c>
      <c r="G789" s="31">
        <f t="shared" si="58"/>
        <v>44561</v>
      </c>
      <c r="H789" s="27">
        <f t="shared" si="59"/>
        <v>19</v>
      </c>
      <c r="I789" s="26" t="str">
        <f t="shared" si="62"/>
        <v>U/21</v>
      </c>
      <c r="J789" s="23" t="s">
        <v>1366</v>
      </c>
      <c r="K789" s="25" t="s">
        <v>2054</v>
      </c>
      <c r="L789" s="23" t="s">
        <v>1582</v>
      </c>
    </row>
    <row r="790" spans="1:12" s="42" customFormat="1" hidden="1" x14ac:dyDescent="0.25">
      <c r="A790" s="45" t="s">
        <v>1757</v>
      </c>
      <c r="B790" s="42" t="s">
        <v>1452</v>
      </c>
      <c r="C790" s="42" t="s">
        <v>1796</v>
      </c>
      <c r="D790" s="42" t="s">
        <v>1797</v>
      </c>
      <c r="E790" s="38" t="str">
        <f t="shared" si="63"/>
        <v>Men Senior</v>
      </c>
      <c r="F790" s="46">
        <v>30539</v>
      </c>
      <c r="G790" s="31">
        <f t="shared" si="58"/>
        <v>44561</v>
      </c>
      <c r="H790" s="27">
        <f t="shared" si="59"/>
        <v>38</v>
      </c>
      <c r="I790" s="26" t="str">
        <f t="shared" si="62"/>
        <v>Senior</v>
      </c>
      <c r="J790" s="36" t="s">
        <v>1366</v>
      </c>
      <c r="K790" s="37">
        <v>83081110033</v>
      </c>
      <c r="L790" s="36" t="s">
        <v>1582</v>
      </c>
    </row>
    <row r="791" spans="1:12" s="42" customFormat="1" hidden="1" x14ac:dyDescent="0.25">
      <c r="A791" s="45" t="s">
        <v>1758</v>
      </c>
      <c r="B791" s="42" t="s">
        <v>1459</v>
      </c>
      <c r="C791" s="42" t="s">
        <v>1798</v>
      </c>
      <c r="D791" s="42" t="s">
        <v>89</v>
      </c>
      <c r="E791" s="38" t="str">
        <f t="shared" si="63"/>
        <v>Men Senior</v>
      </c>
      <c r="F791" s="46">
        <v>30838</v>
      </c>
      <c r="G791" s="31">
        <f t="shared" si="58"/>
        <v>44561</v>
      </c>
      <c r="H791" s="27">
        <f t="shared" si="59"/>
        <v>37</v>
      </c>
      <c r="I791" s="26" t="str">
        <f t="shared" si="62"/>
        <v>Senior</v>
      </c>
      <c r="J791" s="36" t="s">
        <v>1366</v>
      </c>
      <c r="K791" s="37">
        <v>84060510319</v>
      </c>
      <c r="L791" s="36" t="s">
        <v>1582</v>
      </c>
    </row>
    <row r="792" spans="1:12" s="42" customFormat="1" hidden="1" x14ac:dyDescent="0.25">
      <c r="A792" s="45" t="s">
        <v>1759</v>
      </c>
      <c r="B792" s="42" t="s">
        <v>1358</v>
      </c>
      <c r="C792" s="42" t="s">
        <v>1799</v>
      </c>
      <c r="D792" s="42" t="s">
        <v>1802</v>
      </c>
      <c r="E792" s="38" t="str">
        <f t="shared" si="63"/>
        <v>Men Master</v>
      </c>
      <c r="F792" s="46">
        <v>25103</v>
      </c>
      <c r="G792" s="31">
        <f t="shared" si="58"/>
        <v>44561</v>
      </c>
      <c r="H792" s="27">
        <f t="shared" si="59"/>
        <v>53</v>
      </c>
      <c r="I792" s="26" t="str">
        <f t="shared" si="62"/>
        <v>Master</v>
      </c>
      <c r="J792" s="36" t="s">
        <v>1366</v>
      </c>
      <c r="K792" s="37">
        <v>68092200939</v>
      </c>
      <c r="L792" s="36" t="s">
        <v>1582</v>
      </c>
    </row>
    <row r="793" spans="1:12" hidden="1" x14ac:dyDescent="0.25">
      <c r="A793" s="29" t="s">
        <v>1760</v>
      </c>
      <c r="B793" s="28" t="s">
        <v>49</v>
      </c>
      <c r="C793" s="28" t="s">
        <v>427</v>
      </c>
      <c r="D793" s="28" t="s">
        <v>1800</v>
      </c>
      <c r="E793" s="26" t="str">
        <f t="shared" si="63"/>
        <v>Men Master</v>
      </c>
      <c r="F793" s="30">
        <v>25555</v>
      </c>
      <c r="G793" s="31">
        <f t="shared" si="58"/>
        <v>44561</v>
      </c>
      <c r="H793" s="27">
        <f t="shared" si="59"/>
        <v>52</v>
      </c>
      <c r="I793" s="26" t="str">
        <f t="shared" si="62"/>
        <v>Master</v>
      </c>
      <c r="J793" s="23" t="s">
        <v>1366</v>
      </c>
      <c r="K793" s="25">
        <v>69121800510</v>
      </c>
      <c r="L793" s="23" t="s">
        <v>1582</v>
      </c>
    </row>
    <row r="794" spans="1:12" hidden="1" x14ac:dyDescent="0.25">
      <c r="A794" s="29" t="s">
        <v>1761</v>
      </c>
      <c r="B794" s="23" t="s">
        <v>2078</v>
      </c>
      <c r="C794" s="28" t="s">
        <v>2076</v>
      </c>
      <c r="D794" s="28" t="s">
        <v>137</v>
      </c>
      <c r="E794" s="26" t="str">
        <f t="shared" si="63"/>
        <v>Men Senior</v>
      </c>
      <c r="F794" s="30">
        <v>35873</v>
      </c>
      <c r="G794" s="31">
        <f t="shared" si="58"/>
        <v>44561</v>
      </c>
      <c r="H794" s="27">
        <f t="shared" si="59"/>
        <v>23</v>
      </c>
      <c r="I794" s="26" t="str">
        <f t="shared" si="62"/>
        <v>Senior</v>
      </c>
      <c r="J794" s="23" t="s">
        <v>1366</v>
      </c>
      <c r="K794" s="25">
        <v>98031900035</v>
      </c>
      <c r="L794" s="23" t="s">
        <v>1582</v>
      </c>
    </row>
    <row r="795" spans="1:12" s="42" customFormat="1" hidden="1" x14ac:dyDescent="0.25">
      <c r="A795" s="45" t="s">
        <v>1762</v>
      </c>
      <c r="B795" s="42" t="s">
        <v>1502</v>
      </c>
      <c r="C795" s="42" t="s">
        <v>1552</v>
      </c>
      <c r="D795" s="42" t="s">
        <v>1198</v>
      </c>
      <c r="E795" s="38" t="str">
        <f t="shared" si="63"/>
        <v>Men Veteran</v>
      </c>
      <c r="F795" s="46">
        <v>27828</v>
      </c>
      <c r="G795" s="31">
        <f t="shared" si="58"/>
        <v>44561</v>
      </c>
      <c r="H795" s="27">
        <f t="shared" si="59"/>
        <v>45</v>
      </c>
      <c r="I795" s="26" t="str">
        <f t="shared" si="62"/>
        <v>Veteran</v>
      </c>
      <c r="J795" s="36" t="s">
        <v>1366</v>
      </c>
      <c r="K795" s="37">
        <v>76030900013</v>
      </c>
      <c r="L795" s="36" t="s">
        <v>1582</v>
      </c>
    </row>
    <row r="796" spans="1:12" x14ac:dyDescent="0.25">
      <c r="A796" s="29" t="s">
        <v>1763</v>
      </c>
      <c r="B796" s="28" t="s">
        <v>38</v>
      </c>
      <c r="C796" s="28" t="s">
        <v>153</v>
      </c>
      <c r="D796" s="28" t="s">
        <v>226</v>
      </c>
      <c r="E796" s="26" t="str">
        <f t="shared" si="63"/>
        <v>Men Senior</v>
      </c>
      <c r="F796" s="30">
        <v>34738</v>
      </c>
      <c r="G796" s="31">
        <f t="shared" si="58"/>
        <v>44561</v>
      </c>
      <c r="H796" s="27">
        <f t="shared" si="59"/>
        <v>26</v>
      </c>
      <c r="I796" s="26" t="str">
        <f t="shared" si="62"/>
        <v>Senior</v>
      </c>
      <c r="J796" s="23" t="s">
        <v>1366</v>
      </c>
      <c r="K796" s="25">
        <v>95020800317</v>
      </c>
      <c r="L796" s="23" t="s">
        <v>1582</v>
      </c>
    </row>
    <row r="797" spans="1:12" hidden="1" x14ac:dyDescent="0.25">
      <c r="A797" s="29" t="s">
        <v>1764</v>
      </c>
      <c r="B797" s="28" t="s">
        <v>38</v>
      </c>
      <c r="C797" s="28" t="s">
        <v>1804</v>
      </c>
      <c r="D797" s="28" t="s">
        <v>438</v>
      </c>
      <c r="E797" s="26" t="str">
        <f t="shared" si="63"/>
        <v>Men Senior</v>
      </c>
      <c r="F797" s="30">
        <v>33805</v>
      </c>
      <c r="G797" s="31">
        <f t="shared" si="58"/>
        <v>44561</v>
      </c>
      <c r="H797" s="27">
        <f t="shared" si="59"/>
        <v>29</v>
      </c>
      <c r="I797" s="26" t="str">
        <f t="shared" si="62"/>
        <v>Senior</v>
      </c>
      <c r="J797" s="23" t="s">
        <v>1366</v>
      </c>
      <c r="K797" s="25">
        <v>92072000343</v>
      </c>
      <c r="L797" s="23" t="s">
        <v>1582</v>
      </c>
    </row>
    <row r="798" spans="1:12" s="42" customFormat="1" hidden="1" x14ac:dyDescent="0.25">
      <c r="A798" s="45" t="s">
        <v>1765</v>
      </c>
      <c r="B798" s="42" t="s">
        <v>1459</v>
      </c>
      <c r="C798" s="42" t="s">
        <v>107</v>
      </c>
      <c r="D798" s="42" t="s">
        <v>130</v>
      </c>
      <c r="E798" s="38" t="str">
        <f t="shared" si="63"/>
        <v>Men Senior</v>
      </c>
      <c r="F798" s="46">
        <v>32273</v>
      </c>
      <c r="G798" s="31">
        <f t="shared" si="58"/>
        <v>44561</v>
      </c>
      <c r="H798" s="27">
        <f t="shared" si="59"/>
        <v>33</v>
      </c>
      <c r="I798" s="26" t="str">
        <f t="shared" si="62"/>
        <v>Senior</v>
      </c>
      <c r="J798" s="36" t="s">
        <v>1366</v>
      </c>
      <c r="K798" s="37">
        <v>88051000072</v>
      </c>
      <c r="L798" s="36" t="s">
        <v>1582</v>
      </c>
    </row>
    <row r="799" spans="1:12" s="42" customFormat="1" hidden="1" x14ac:dyDescent="0.25">
      <c r="A799" s="45" t="s">
        <v>1766</v>
      </c>
      <c r="B799" s="42" t="s">
        <v>1459</v>
      </c>
      <c r="C799" s="42" t="s">
        <v>1805</v>
      </c>
      <c r="D799" s="42" t="s">
        <v>1806</v>
      </c>
      <c r="E799" s="38" t="str">
        <f t="shared" si="63"/>
        <v>Men Senior</v>
      </c>
      <c r="F799" s="46">
        <v>32680</v>
      </c>
      <c r="G799" s="31">
        <f t="shared" si="58"/>
        <v>44561</v>
      </c>
      <c r="H799" s="27">
        <f t="shared" si="59"/>
        <v>32</v>
      </c>
      <c r="I799" s="26" t="str">
        <f t="shared" si="62"/>
        <v>Senior</v>
      </c>
      <c r="J799" s="36" t="s">
        <v>1366</v>
      </c>
      <c r="K799" s="37">
        <v>89062100147</v>
      </c>
      <c r="L799" s="36" t="s">
        <v>1582</v>
      </c>
    </row>
    <row r="800" spans="1:12" hidden="1" x14ac:dyDescent="0.25">
      <c r="A800" s="29" t="s">
        <v>1767</v>
      </c>
      <c r="B800" s="28" t="s">
        <v>50</v>
      </c>
      <c r="C800" s="28" t="s">
        <v>1177</v>
      </c>
      <c r="D800" s="28" t="s">
        <v>342</v>
      </c>
      <c r="E800" s="26" t="str">
        <f t="shared" si="63"/>
        <v>Men Senior</v>
      </c>
      <c r="F800" s="30">
        <v>30612</v>
      </c>
      <c r="G800" s="31">
        <f t="shared" si="58"/>
        <v>44561</v>
      </c>
      <c r="H800" s="27">
        <f t="shared" si="59"/>
        <v>38</v>
      </c>
      <c r="I800" s="26" t="str">
        <f t="shared" si="62"/>
        <v>Senior</v>
      </c>
      <c r="J800" s="23" t="s">
        <v>1366</v>
      </c>
      <c r="K800" s="25">
        <v>8310235043085</v>
      </c>
      <c r="L800" s="23" t="s">
        <v>1582</v>
      </c>
    </row>
    <row r="801" spans="1:12" s="42" customFormat="1" hidden="1" x14ac:dyDescent="0.25">
      <c r="A801" s="45" t="s">
        <v>1768</v>
      </c>
      <c r="B801" s="42" t="s">
        <v>1459</v>
      </c>
      <c r="C801" s="42" t="s">
        <v>1726</v>
      </c>
      <c r="D801" s="42" t="s">
        <v>1003</v>
      </c>
      <c r="E801" s="38" t="str">
        <f t="shared" si="63"/>
        <v>Men Grand Masters</v>
      </c>
      <c r="F801" s="46">
        <v>22465</v>
      </c>
      <c r="G801" s="31">
        <f t="shared" si="58"/>
        <v>44561</v>
      </c>
      <c r="H801" s="27">
        <f t="shared" si="59"/>
        <v>60</v>
      </c>
      <c r="I801" s="26" t="str">
        <f t="shared" si="62"/>
        <v>Grand Masters</v>
      </c>
      <c r="J801" s="36" t="s">
        <v>1366</v>
      </c>
      <c r="K801" s="37">
        <v>61070300039</v>
      </c>
      <c r="L801" s="36" t="s">
        <v>1582</v>
      </c>
    </row>
    <row r="802" spans="1:12" hidden="1" x14ac:dyDescent="0.25">
      <c r="A802" s="29" t="s">
        <v>1769</v>
      </c>
      <c r="B802" s="23" t="s">
        <v>2079</v>
      </c>
      <c r="C802" s="28" t="s">
        <v>2038</v>
      </c>
      <c r="D802" s="28" t="s">
        <v>1003</v>
      </c>
      <c r="E802" s="26" t="str">
        <f t="shared" si="63"/>
        <v>Ladies Senior</v>
      </c>
      <c r="F802" s="30">
        <v>34619</v>
      </c>
      <c r="G802" s="31">
        <f t="shared" si="58"/>
        <v>44561</v>
      </c>
      <c r="H802" s="27">
        <f t="shared" si="59"/>
        <v>27</v>
      </c>
      <c r="I802" s="26" t="str">
        <f t="shared" si="62"/>
        <v>Senior</v>
      </c>
      <c r="J802" s="23" t="s">
        <v>67</v>
      </c>
      <c r="K802" s="25">
        <v>94101200424</v>
      </c>
      <c r="L802" s="23" t="s">
        <v>1582</v>
      </c>
    </row>
    <row r="803" spans="1:12" s="42" customFormat="1" hidden="1" x14ac:dyDescent="0.25">
      <c r="A803" s="45" t="s">
        <v>1770</v>
      </c>
      <c r="B803" s="42" t="s">
        <v>1459</v>
      </c>
      <c r="C803" s="42" t="s">
        <v>426</v>
      </c>
      <c r="D803" s="42" t="s">
        <v>338</v>
      </c>
      <c r="E803" s="38" t="str">
        <f t="shared" si="63"/>
        <v>Men Senior</v>
      </c>
      <c r="F803" s="46">
        <v>30076</v>
      </c>
      <c r="G803" s="31">
        <f t="shared" si="58"/>
        <v>44561</v>
      </c>
      <c r="H803" s="27">
        <f t="shared" si="59"/>
        <v>39</v>
      </c>
      <c r="I803" s="26" t="str">
        <f t="shared" si="62"/>
        <v>Senior</v>
      </c>
      <c r="J803" s="36" t="s">
        <v>1366</v>
      </c>
      <c r="K803" s="37">
        <v>82050511450</v>
      </c>
      <c r="L803" s="36" t="s">
        <v>1582</v>
      </c>
    </row>
    <row r="804" spans="1:12" s="28" customFormat="1" hidden="1" x14ac:dyDescent="0.25">
      <c r="A804" s="29" t="s">
        <v>1771</v>
      </c>
      <c r="B804" s="23" t="s">
        <v>47</v>
      </c>
      <c r="C804" s="28" t="s">
        <v>104</v>
      </c>
      <c r="D804" s="28" t="s">
        <v>1338</v>
      </c>
      <c r="E804" s="26" t="str">
        <f t="shared" si="63"/>
        <v>Men Senior</v>
      </c>
      <c r="F804" s="30">
        <v>32628</v>
      </c>
      <c r="G804" s="31">
        <f t="shared" ref="G804:G867" si="64">$G$5</f>
        <v>44561</v>
      </c>
      <c r="H804" s="27">
        <f t="shared" ref="H804:H867" si="65">INT(YEARFRAC(F804,G804))</f>
        <v>32</v>
      </c>
      <c r="I804" s="26" t="str">
        <f t="shared" si="62"/>
        <v>Senior</v>
      </c>
      <c r="J804" s="23" t="s">
        <v>1366</v>
      </c>
      <c r="K804" s="25">
        <v>89043000307</v>
      </c>
      <c r="L804" s="23" t="s">
        <v>1582</v>
      </c>
    </row>
    <row r="805" spans="1:12" s="42" customFormat="1" hidden="1" x14ac:dyDescent="0.25">
      <c r="A805" s="45" t="s">
        <v>1772</v>
      </c>
      <c r="B805" s="42" t="s">
        <v>1459</v>
      </c>
      <c r="C805" s="42" t="s">
        <v>103</v>
      </c>
      <c r="D805" s="42" t="s">
        <v>137</v>
      </c>
      <c r="E805" s="38" t="str">
        <f t="shared" si="63"/>
        <v>Men Senior</v>
      </c>
      <c r="F805" s="46">
        <v>33200</v>
      </c>
      <c r="G805" s="31">
        <f t="shared" si="64"/>
        <v>44561</v>
      </c>
      <c r="H805" s="27">
        <f t="shared" si="65"/>
        <v>31</v>
      </c>
      <c r="I805" s="26" t="str">
        <f t="shared" ref="I805:I829" si="66">IF(H805="","Senior",IF(H805&gt;59.999,"Grand Masters",IF(H805&gt;49.999,"Master",IF(H805&gt;39.999,"Veteran",IF(H805&gt;21.999,"Senior",IF(H805&gt;16.999,"U/21","U/16"))))))</f>
        <v>Senior</v>
      </c>
      <c r="J805" s="36" t="s">
        <v>1366</v>
      </c>
      <c r="K805" s="37">
        <v>90112300219</v>
      </c>
      <c r="L805" s="36" t="s">
        <v>1582</v>
      </c>
    </row>
    <row r="806" spans="1:12" hidden="1" x14ac:dyDescent="0.25">
      <c r="A806" s="29" t="s">
        <v>1773</v>
      </c>
      <c r="B806" s="28" t="s">
        <v>47</v>
      </c>
      <c r="C806" s="28" t="s">
        <v>470</v>
      </c>
      <c r="D806" s="28" t="s">
        <v>137</v>
      </c>
      <c r="E806" s="26" t="str">
        <f t="shared" si="63"/>
        <v>Men Senior</v>
      </c>
      <c r="F806" s="30">
        <v>30202</v>
      </c>
      <c r="G806" s="31">
        <f t="shared" si="64"/>
        <v>44561</v>
      </c>
      <c r="H806" s="27">
        <f t="shared" si="65"/>
        <v>39</v>
      </c>
      <c r="I806" s="26" t="str">
        <f t="shared" si="66"/>
        <v>Senior</v>
      </c>
      <c r="J806" s="23" t="s">
        <v>1366</v>
      </c>
      <c r="K806" s="25">
        <v>82090811250</v>
      </c>
      <c r="L806" s="23" t="s">
        <v>1582</v>
      </c>
    </row>
    <row r="807" spans="1:12" s="42" customFormat="1" hidden="1" x14ac:dyDescent="0.25">
      <c r="A807" s="45" t="s">
        <v>1774</v>
      </c>
      <c r="B807" s="42" t="s">
        <v>1459</v>
      </c>
      <c r="C807" s="42" t="s">
        <v>1807</v>
      </c>
      <c r="D807" s="42" t="s">
        <v>99</v>
      </c>
      <c r="E807" s="38" t="str">
        <f t="shared" si="63"/>
        <v>Men U/21</v>
      </c>
      <c r="F807" s="46">
        <v>36972</v>
      </c>
      <c r="G807" s="31">
        <f t="shared" si="64"/>
        <v>44561</v>
      </c>
      <c r="H807" s="27">
        <f t="shared" si="65"/>
        <v>20</v>
      </c>
      <c r="I807" s="26" t="str">
        <f t="shared" si="66"/>
        <v>U/21</v>
      </c>
      <c r="J807" s="36" t="s">
        <v>1366</v>
      </c>
      <c r="K807" s="37">
        <v>1032200127</v>
      </c>
      <c r="L807" s="36" t="s">
        <v>1582</v>
      </c>
    </row>
    <row r="808" spans="1:12" s="42" customFormat="1" hidden="1" x14ac:dyDescent="0.25">
      <c r="A808" s="45" t="s">
        <v>1775</v>
      </c>
      <c r="B808" s="42" t="s">
        <v>1459</v>
      </c>
      <c r="C808" s="42" t="s">
        <v>1808</v>
      </c>
      <c r="D808" s="42" t="s">
        <v>78</v>
      </c>
      <c r="E808" s="38" t="str">
        <f t="shared" si="63"/>
        <v>Men Senior</v>
      </c>
      <c r="F808" s="46">
        <v>32452</v>
      </c>
      <c r="G808" s="31">
        <f t="shared" si="64"/>
        <v>44561</v>
      </c>
      <c r="H808" s="27">
        <f t="shared" si="65"/>
        <v>33</v>
      </c>
      <c r="I808" s="26" t="str">
        <f t="shared" si="66"/>
        <v>Senior</v>
      </c>
      <c r="J808" s="36" t="s">
        <v>1366</v>
      </c>
      <c r="K808" s="37">
        <v>88110500048</v>
      </c>
      <c r="L808" s="36" t="s">
        <v>1582</v>
      </c>
    </row>
    <row r="809" spans="1:12" s="42" customFormat="1" hidden="1" x14ac:dyDescent="0.25">
      <c r="A809" s="45" t="s">
        <v>1776</v>
      </c>
      <c r="B809" s="42" t="s">
        <v>1803</v>
      </c>
      <c r="C809" s="42" t="s">
        <v>103</v>
      </c>
      <c r="D809" s="42" t="s">
        <v>342</v>
      </c>
      <c r="E809" s="38" t="str">
        <f t="shared" si="63"/>
        <v>Men Master</v>
      </c>
      <c r="F809" s="46">
        <v>24702</v>
      </c>
      <c r="G809" s="31">
        <f t="shared" si="64"/>
        <v>44561</v>
      </c>
      <c r="H809" s="27">
        <f t="shared" si="65"/>
        <v>54</v>
      </c>
      <c r="I809" s="26" t="str">
        <f t="shared" si="66"/>
        <v>Master</v>
      </c>
      <c r="J809" s="36" t="s">
        <v>1366</v>
      </c>
      <c r="K809" s="37">
        <v>67081800238</v>
      </c>
      <c r="L809" s="36" t="s">
        <v>1582</v>
      </c>
    </row>
    <row r="810" spans="1:12" s="42" customFormat="1" hidden="1" x14ac:dyDescent="0.25">
      <c r="A810" s="45" t="s">
        <v>1777</v>
      </c>
      <c r="B810" s="42" t="s">
        <v>1887</v>
      </c>
      <c r="C810" s="42" t="s">
        <v>1811</v>
      </c>
      <c r="D810" s="42" t="s">
        <v>1810</v>
      </c>
      <c r="E810" s="38" t="str">
        <f t="shared" si="63"/>
        <v>Men Senior</v>
      </c>
      <c r="F810" s="46">
        <v>30225</v>
      </c>
      <c r="G810" s="31">
        <f t="shared" si="64"/>
        <v>44561</v>
      </c>
      <c r="H810" s="27">
        <f t="shared" si="65"/>
        <v>39</v>
      </c>
      <c r="I810" s="26" t="str">
        <f t="shared" si="66"/>
        <v>Senior</v>
      </c>
      <c r="J810" s="36" t="s">
        <v>1366</v>
      </c>
      <c r="K810" s="37" t="s">
        <v>1813</v>
      </c>
      <c r="L810" s="36" t="s">
        <v>1582</v>
      </c>
    </row>
    <row r="811" spans="1:12" hidden="1" x14ac:dyDescent="0.25">
      <c r="A811" s="29" t="s">
        <v>1778</v>
      </c>
      <c r="B811" s="28" t="s">
        <v>43</v>
      </c>
      <c r="C811" s="28" t="s">
        <v>364</v>
      </c>
      <c r="D811" s="28" t="s">
        <v>1809</v>
      </c>
      <c r="E811" s="26" t="str">
        <f t="shared" si="63"/>
        <v>Men Veteran</v>
      </c>
      <c r="F811" s="30">
        <v>29076</v>
      </c>
      <c r="G811" s="31">
        <f t="shared" si="64"/>
        <v>44561</v>
      </c>
      <c r="H811" s="27">
        <f t="shared" si="65"/>
        <v>42</v>
      </c>
      <c r="I811" s="26" t="str">
        <f t="shared" si="66"/>
        <v>Veteran</v>
      </c>
      <c r="J811" s="23" t="s">
        <v>1366</v>
      </c>
      <c r="K811" s="25">
        <v>79080900044</v>
      </c>
      <c r="L811" s="23" t="s">
        <v>1582</v>
      </c>
    </row>
    <row r="812" spans="1:12" s="42" customFormat="1" hidden="1" x14ac:dyDescent="0.25">
      <c r="A812" s="45" t="s">
        <v>1779</v>
      </c>
      <c r="B812" s="42" t="s">
        <v>1603</v>
      </c>
      <c r="C812" s="42" t="s">
        <v>1812</v>
      </c>
      <c r="D812" s="42" t="s">
        <v>137</v>
      </c>
      <c r="E812" s="38" t="str">
        <f t="shared" si="63"/>
        <v>Men Senior</v>
      </c>
      <c r="F812" s="46">
        <v>30881</v>
      </c>
      <c r="G812" s="31">
        <f t="shared" si="64"/>
        <v>44561</v>
      </c>
      <c r="H812" s="27">
        <f t="shared" si="65"/>
        <v>37</v>
      </c>
      <c r="I812" s="26" t="str">
        <f t="shared" si="66"/>
        <v>Senior</v>
      </c>
      <c r="J812" s="36" t="s">
        <v>1366</v>
      </c>
      <c r="K812" s="37">
        <v>84071810227</v>
      </c>
      <c r="L812" s="36" t="s">
        <v>1582</v>
      </c>
    </row>
    <row r="813" spans="1:12" s="42" customFormat="1" hidden="1" x14ac:dyDescent="0.25">
      <c r="A813" s="45" t="s">
        <v>1780</v>
      </c>
      <c r="B813" s="42" t="s">
        <v>1803</v>
      </c>
      <c r="C813" s="42" t="s">
        <v>228</v>
      </c>
      <c r="D813" s="42" t="s">
        <v>1364</v>
      </c>
      <c r="E813" s="38" t="str">
        <f t="shared" si="63"/>
        <v>Men Senior</v>
      </c>
      <c r="F813" s="46">
        <v>33777</v>
      </c>
      <c r="G813" s="31">
        <f t="shared" si="64"/>
        <v>44561</v>
      </c>
      <c r="H813" s="27">
        <f t="shared" si="65"/>
        <v>29</v>
      </c>
      <c r="I813" s="26" t="str">
        <f t="shared" si="66"/>
        <v>Senior</v>
      </c>
      <c r="J813" s="36" t="s">
        <v>1366</v>
      </c>
      <c r="K813" s="37">
        <v>92062200684</v>
      </c>
      <c r="L813" s="36" t="s">
        <v>1582</v>
      </c>
    </row>
    <row r="814" spans="1:12" hidden="1" x14ac:dyDescent="0.25">
      <c r="A814" s="29" t="s">
        <v>1781</v>
      </c>
      <c r="B814" s="28" t="s">
        <v>41</v>
      </c>
      <c r="C814" s="28" t="s">
        <v>184</v>
      </c>
      <c r="D814" s="28" t="s">
        <v>1280</v>
      </c>
      <c r="E814" s="26" t="str">
        <f t="shared" si="63"/>
        <v>Men Senior</v>
      </c>
      <c r="F814" s="30">
        <v>34169</v>
      </c>
      <c r="G814" s="31">
        <f t="shared" si="64"/>
        <v>44561</v>
      </c>
      <c r="H814" s="27">
        <f t="shared" si="65"/>
        <v>28</v>
      </c>
      <c r="I814" s="26" t="str">
        <f t="shared" si="66"/>
        <v>Senior</v>
      </c>
      <c r="J814" s="23" t="s">
        <v>1366</v>
      </c>
      <c r="K814" s="25">
        <v>93071900147</v>
      </c>
      <c r="L814" s="23" t="s">
        <v>1582</v>
      </c>
    </row>
    <row r="815" spans="1:12" hidden="1" x14ac:dyDescent="0.25">
      <c r="A815" s="29" t="s">
        <v>1782</v>
      </c>
      <c r="B815" s="28" t="s">
        <v>43</v>
      </c>
      <c r="C815" s="28" t="s">
        <v>92</v>
      </c>
      <c r="D815" s="28" t="s">
        <v>225</v>
      </c>
      <c r="E815" s="26" t="str">
        <f t="shared" ref="E815:E846" si="67">IF(C815="NEW NAME","",CONCATENATE(J815," ",I815))</f>
        <v>Men Veteran</v>
      </c>
      <c r="F815" s="30">
        <v>27333</v>
      </c>
      <c r="G815" s="31">
        <f t="shared" si="64"/>
        <v>44561</v>
      </c>
      <c r="H815" s="27">
        <f t="shared" si="65"/>
        <v>47</v>
      </c>
      <c r="I815" s="26" t="str">
        <f t="shared" si="66"/>
        <v>Veteran</v>
      </c>
      <c r="J815" s="23" t="s">
        <v>1366</v>
      </c>
      <c r="K815" s="25">
        <v>741031114086</v>
      </c>
      <c r="L815" s="23" t="s">
        <v>1585</v>
      </c>
    </row>
    <row r="816" spans="1:12" s="42" customFormat="1" hidden="1" x14ac:dyDescent="0.25">
      <c r="A816" s="45" t="s">
        <v>1783</v>
      </c>
      <c r="B816" s="42" t="s">
        <v>1459</v>
      </c>
      <c r="C816" s="42" t="s">
        <v>1815</v>
      </c>
      <c r="D816" s="42" t="s">
        <v>1816</v>
      </c>
      <c r="E816" s="38" t="str">
        <f t="shared" si="67"/>
        <v>Ladies Veteran</v>
      </c>
      <c r="F816" s="46">
        <v>27420</v>
      </c>
      <c r="G816" s="31">
        <f t="shared" si="64"/>
        <v>44561</v>
      </c>
      <c r="H816" s="27">
        <f t="shared" si="65"/>
        <v>46</v>
      </c>
      <c r="I816" s="26" t="str">
        <f t="shared" si="66"/>
        <v>Veteran</v>
      </c>
      <c r="J816" s="36" t="s">
        <v>67</v>
      </c>
      <c r="K816" s="37">
        <v>75012610172</v>
      </c>
      <c r="L816" s="36" t="s">
        <v>1582</v>
      </c>
    </row>
    <row r="817" spans="1:12" s="28" customFormat="1" hidden="1" x14ac:dyDescent="0.25">
      <c r="A817" s="29" t="s">
        <v>1784</v>
      </c>
      <c r="B817" s="28" t="s">
        <v>50</v>
      </c>
      <c r="C817" s="28" t="s">
        <v>1221</v>
      </c>
      <c r="D817" s="28" t="s">
        <v>452</v>
      </c>
      <c r="E817" s="26" t="str">
        <f t="shared" si="67"/>
        <v>Men Senior</v>
      </c>
      <c r="F817" s="30">
        <v>32556</v>
      </c>
      <c r="G817" s="31">
        <f t="shared" si="64"/>
        <v>44561</v>
      </c>
      <c r="H817" s="27">
        <f t="shared" si="65"/>
        <v>32</v>
      </c>
      <c r="I817" s="26" t="str">
        <f t="shared" si="66"/>
        <v>Senior</v>
      </c>
      <c r="J817" s="23" t="s">
        <v>1366</v>
      </c>
      <c r="K817" s="25">
        <v>89021700042</v>
      </c>
      <c r="L817" s="23" t="s">
        <v>1582</v>
      </c>
    </row>
    <row r="818" spans="1:12" hidden="1" x14ac:dyDescent="0.25">
      <c r="A818" s="29" t="s">
        <v>1785</v>
      </c>
      <c r="B818" s="28" t="s">
        <v>37</v>
      </c>
      <c r="C818" s="28" t="s">
        <v>1817</v>
      </c>
      <c r="D818" s="28" t="s">
        <v>1818</v>
      </c>
      <c r="E818" s="26" t="str">
        <f t="shared" si="67"/>
        <v>Men Senior</v>
      </c>
      <c r="F818" s="30">
        <v>32176</v>
      </c>
      <c r="G818" s="31">
        <f t="shared" si="64"/>
        <v>44561</v>
      </c>
      <c r="H818" s="27">
        <f t="shared" si="65"/>
        <v>33</v>
      </c>
      <c r="I818" s="26" t="str">
        <f t="shared" si="66"/>
        <v>Senior</v>
      </c>
      <c r="J818" s="23" t="s">
        <v>1366</v>
      </c>
      <c r="K818" s="25">
        <v>8802035145086</v>
      </c>
      <c r="L818" s="23" t="s">
        <v>1585</v>
      </c>
    </row>
    <row r="819" spans="1:12" hidden="1" x14ac:dyDescent="0.25">
      <c r="A819" s="29" t="s">
        <v>1786</v>
      </c>
      <c r="B819" s="28" t="s">
        <v>37</v>
      </c>
      <c r="C819" s="28" t="s">
        <v>490</v>
      </c>
      <c r="D819" s="28" t="s">
        <v>1818</v>
      </c>
      <c r="E819" s="26" t="str">
        <f t="shared" si="67"/>
        <v>Ladies Veteran</v>
      </c>
      <c r="F819" s="30">
        <v>27862</v>
      </c>
      <c r="G819" s="31">
        <f t="shared" si="64"/>
        <v>44561</v>
      </c>
      <c r="H819" s="27">
        <f t="shared" si="65"/>
        <v>45</v>
      </c>
      <c r="I819" s="26" t="str">
        <f t="shared" si="66"/>
        <v>Veteran</v>
      </c>
      <c r="J819" s="23" t="s">
        <v>67</v>
      </c>
      <c r="K819" s="25">
        <v>7604120008083</v>
      </c>
      <c r="L819" s="23" t="s">
        <v>1585</v>
      </c>
    </row>
    <row r="820" spans="1:12" hidden="1" x14ac:dyDescent="0.25">
      <c r="A820" s="29" t="s">
        <v>1787</v>
      </c>
      <c r="B820" s="28" t="s">
        <v>48</v>
      </c>
      <c r="C820" s="28" t="s">
        <v>253</v>
      </c>
      <c r="D820" s="28" t="s">
        <v>360</v>
      </c>
      <c r="E820" s="26" t="str">
        <f t="shared" si="67"/>
        <v>Men Senior</v>
      </c>
      <c r="F820" s="30">
        <v>30877</v>
      </c>
      <c r="G820" s="31">
        <f t="shared" si="64"/>
        <v>44561</v>
      </c>
      <c r="H820" s="27">
        <f t="shared" si="65"/>
        <v>37</v>
      </c>
      <c r="I820" s="26" t="str">
        <f t="shared" si="66"/>
        <v>Senior</v>
      </c>
      <c r="J820" s="23" t="s">
        <v>1366</v>
      </c>
      <c r="K820" s="25">
        <v>84071410407</v>
      </c>
      <c r="L820" s="23" t="s">
        <v>1582</v>
      </c>
    </row>
    <row r="821" spans="1:12" s="42" customFormat="1" hidden="1" x14ac:dyDescent="0.25">
      <c r="A821" s="45" t="s">
        <v>1788</v>
      </c>
      <c r="B821" s="42" t="s">
        <v>1344</v>
      </c>
      <c r="C821" s="42" t="s">
        <v>144</v>
      </c>
      <c r="D821" s="42" t="s">
        <v>422</v>
      </c>
      <c r="E821" s="38" t="str">
        <f t="shared" si="67"/>
        <v>Men Master</v>
      </c>
      <c r="F821" s="46">
        <v>25463</v>
      </c>
      <c r="G821" s="31">
        <f t="shared" si="64"/>
        <v>44561</v>
      </c>
      <c r="H821" s="27">
        <f t="shared" si="65"/>
        <v>52</v>
      </c>
      <c r="I821" s="26" t="str">
        <f t="shared" si="66"/>
        <v>Master</v>
      </c>
      <c r="J821" s="36" t="s">
        <v>1366</v>
      </c>
      <c r="K821" s="37">
        <v>69091700084</v>
      </c>
      <c r="L821" s="36" t="s">
        <v>1582</v>
      </c>
    </row>
    <row r="822" spans="1:12" s="42" customFormat="1" hidden="1" x14ac:dyDescent="0.25">
      <c r="A822" s="45" t="s">
        <v>1789</v>
      </c>
      <c r="B822" s="42" t="s">
        <v>1344</v>
      </c>
      <c r="C822" s="42" t="s">
        <v>1819</v>
      </c>
      <c r="D822" s="42" t="s">
        <v>422</v>
      </c>
      <c r="E822" s="38" t="str">
        <f t="shared" si="67"/>
        <v>Men Senior</v>
      </c>
      <c r="F822" s="46">
        <v>35812</v>
      </c>
      <c r="G822" s="31">
        <f t="shared" si="64"/>
        <v>44561</v>
      </c>
      <c r="H822" s="27">
        <f t="shared" si="65"/>
        <v>23</v>
      </c>
      <c r="I822" s="26" t="str">
        <f t="shared" si="66"/>
        <v>Senior</v>
      </c>
      <c r="J822" s="36" t="s">
        <v>1366</v>
      </c>
      <c r="K822" s="37">
        <v>98011700162</v>
      </c>
      <c r="L822" s="36" t="s">
        <v>1582</v>
      </c>
    </row>
    <row r="823" spans="1:12" hidden="1" x14ac:dyDescent="0.25">
      <c r="A823" s="29" t="s">
        <v>1790</v>
      </c>
      <c r="B823" s="28" t="s">
        <v>43</v>
      </c>
      <c r="C823" s="28" t="s">
        <v>1888</v>
      </c>
      <c r="D823" s="28" t="s">
        <v>1889</v>
      </c>
      <c r="E823" s="26" t="str">
        <f t="shared" si="67"/>
        <v>Men U/21</v>
      </c>
      <c r="F823" s="30">
        <v>37401</v>
      </c>
      <c r="G823" s="31">
        <f t="shared" si="64"/>
        <v>44561</v>
      </c>
      <c r="H823" s="27">
        <f t="shared" si="65"/>
        <v>19</v>
      </c>
      <c r="I823" s="26" t="str">
        <f t="shared" si="66"/>
        <v>U/21</v>
      </c>
      <c r="J823" s="23" t="s">
        <v>1366</v>
      </c>
      <c r="K823" s="25" t="s">
        <v>2006</v>
      </c>
      <c r="L823" s="23" t="s">
        <v>1582</v>
      </c>
    </row>
    <row r="824" spans="1:12" hidden="1" x14ac:dyDescent="0.25">
      <c r="A824" s="29" t="s">
        <v>1791</v>
      </c>
      <c r="B824" s="28" t="s">
        <v>42</v>
      </c>
      <c r="C824" s="28" t="s">
        <v>1820</v>
      </c>
      <c r="D824" s="28" t="s">
        <v>1821</v>
      </c>
      <c r="E824" s="26" t="str">
        <f t="shared" si="67"/>
        <v>Men Veteran</v>
      </c>
      <c r="F824" s="30">
        <v>28772</v>
      </c>
      <c r="G824" s="31">
        <f t="shared" si="64"/>
        <v>44561</v>
      </c>
      <c r="H824" s="27">
        <f t="shared" si="65"/>
        <v>43</v>
      </c>
      <c r="I824" s="26" t="str">
        <f t="shared" si="66"/>
        <v>Veteran</v>
      </c>
      <c r="J824" s="23" t="s">
        <v>1366</v>
      </c>
      <c r="K824" s="25">
        <v>78100910669</v>
      </c>
      <c r="L824" s="23" t="s">
        <v>1582</v>
      </c>
    </row>
    <row r="825" spans="1:12" hidden="1" x14ac:dyDescent="0.25">
      <c r="A825" s="29" t="s">
        <v>1822</v>
      </c>
      <c r="B825" s="28" t="s">
        <v>42</v>
      </c>
      <c r="C825" s="28" t="s">
        <v>516</v>
      </c>
      <c r="D825" s="28" t="s">
        <v>2004</v>
      </c>
      <c r="E825" s="26" t="str">
        <f t="shared" si="67"/>
        <v>Men Veteran</v>
      </c>
      <c r="F825" s="30">
        <v>26739</v>
      </c>
      <c r="G825" s="31">
        <f t="shared" si="64"/>
        <v>44561</v>
      </c>
      <c r="H825" s="27">
        <f t="shared" si="65"/>
        <v>48</v>
      </c>
      <c r="I825" s="26" t="str">
        <f t="shared" si="66"/>
        <v>Veteran</v>
      </c>
      <c r="J825" s="23" t="s">
        <v>1366</v>
      </c>
      <c r="K825" s="25">
        <v>73031600347</v>
      </c>
      <c r="L825" s="23" t="s">
        <v>1801</v>
      </c>
    </row>
    <row r="826" spans="1:12" hidden="1" x14ac:dyDescent="0.25">
      <c r="A826" s="29" t="s">
        <v>1823</v>
      </c>
      <c r="B826" s="28" t="s">
        <v>48</v>
      </c>
      <c r="C826" s="28" t="s">
        <v>2072</v>
      </c>
      <c r="D826" s="28" t="s">
        <v>118</v>
      </c>
      <c r="E826" s="26" t="str">
        <f t="shared" si="67"/>
        <v>Men U/16</v>
      </c>
      <c r="F826" s="30">
        <v>39972</v>
      </c>
      <c r="G826" s="31">
        <f t="shared" si="64"/>
        <v>44561</v>
      </c>
      <c r="H826" s="27">
        <f t="shared" si="65"/>
        <v>12</v>
      </c>
      <c r="I826" s="26" t="str">
        <f t="shared" si="66"/>
        <v>U/16</v>
      </c>
      <c r="J826" s="23" t="s">
        <v>1366</v>
      </c>
      <c r="K826" s="25" t="s">
        <v>2045</v>
      </c>
      <c r="L826" s="23" t="s">
        <v>1582</v>
      </c>
    </row>
    <row r="827" spans="1:12" s="42" customFormat="1" hidden="1" x14ac:dyDescent="0.25">
      <c r="A827" s="45" t="s">
        <v>1824</v>
      </c>
      <c r="B827" s="42" t="s">
        <v>1886</v>
      </c>
      <c r="C827" s="42" t="s">
        <v>1837</v>
      </c>
      <c r="D827" s="42" t="s">
        <v>200</v>
      </c>
      <c r="E827" s="38" t="str">
        <f t="shared" si="67"/>
        <v>Men Senior</v>
      </c>
      <c r="F827" s="46">
        <v>30496</v>
      </c>
      <c r="G827" s="31">
        <f t="shared" si="64"/>
        <v>44561</v>
      </c>
      <c r="H827" s="27">
        <f t="shared" si="65"/>
        <v>38</v>
      </c>
      <c r="I827" s="26" t="str">
        <f t="shared" si="66"/>
        <v>Senior</v>
      </c>
      <c r="J827" s="36" t="s">
        <v>1366</v>
      </c>
      <c r="K827" s="37">
        <v>85062910390</v>
      </c>
      <c r="L827" s="36" t="s">
        <v>1582</v>
      </c>
    </row>
    <row r="828" spans="1:12" hidden="1" x14ac:dyDescent="0.25">
      <c r="A828" s="29" t="s">
        <v>1825</v>
      </c>
      <c r="B828" s="28" t="s">
        <v>49</v>
      </c>
      <c r="C828" s="28" t="s">
        <v>1835</v>
      </c>
      <c r="D828" s="28" t="s">
        <v>1836</v>
      </c>
      <c r="E828" s="26" t="str">
        <f t="shared" si="67"/>
        <v>Men Grand Masters</v>
      </c>
      <c r="F828" s="30">
        <v>20876</v>
      </c>
      <c r="G828" s="31">
        <f t="shared" si="64"/>
        <v>44561</v>
      </c>
      <c r="H828" s="27">
        <f t="shared" si="65"/>
        <v>64</v>
      </c>
      <c r="I828" s="26" t="str">
        <f t="shared" si="66"/>
        <v>Grand Masters</v>
      </c>
      <c r="J828" s="23" t="s">
        <v>1366</v>
      </c>
      <c r="K828" s="25">
        <v>5702255115</v>
      </c>
      <c r="L828" s="23" t="s">
        <v>1582</v>
      </c>
    </row>
    <row r="829" spans="1:12" s="42" customFormat="1" hidden="1" x14ac:dyDescent="0.25">
      <c r="A829" s="45" t="s">
        <v>1826</v>
      </c>
      <c r="B829" s="42" t="s">
        <v>1886</v>
      </c>
      <c r="C829" s="42" t="s">
        <v>1838</v>
      </c>
      <c r="D829" s="42" t="s">
        <v>1839</v>
      </c>
      <c r="E829" s="38" t="str">
        <f t="shared" si="67"/>
        <v>Men U/21</v>
      </c>
      <c r="F829" s="46">
        <v>38198</v>
      </c>
      <c r="G829" s="31">
        <f t="shared" si="64"/>
        <v>44561</v>
      </c>
      <c r="H829" s="27">
        <f t="shared" si="65"/>
        <v>17</v>
      </c>
      <c r="I829" s="26" t="str">
        <f t="shared" si="66"/>
        <v>U/21</v>
      </c>
      <c r="J829" s="36" t="s">
        <v>1366</v>
      </c>
      <c r="K829" s="37">
        <v>307045114088</v>
      </c>
      <c r="L829" s="36" t="s">
        <v>1585</v>
      </c>
    </row>
    <row r="830" spans="1:12" s="42" customFormat="1" hidden="1" x14ac:dyDescent="0.25">
      <c r="A830" s="45" t="s">
        <v>1827</v>
      </c>
      <c r="B830" s="42" t="s">
        <v>1459</v>
      </c>
      <c r="C830" s="42" t="s">
        <v>1841</v>
      </c>
      <c r="D830" s="42" t="s">
        <v>382</v>
      </c>
      <c r="E830" s="38" t="str">
        <f t="shared" si="67"/>
        <v>Ladies Senior</v>
      </c>
      <c r="F830" s="46"/>
      <c r="G830" s="31">
        <f t="shared" si="64"/>
        <v>44561</v>
      </c>
      <c r="H830" s="27">
        <f t="shared" si="65"/>
        <v>122</v>
      </c>
      <c r="I830" s="26" t="s">
        <v>1561</v>
      </c>
      <c r="J830" s="36" t="s">
        <v>67</v>
      </c>
      <c r="K830" s="37"/>
      <c r="L830" s="36"/>
    </row>
    <row r="831" spans="1:12" hidden="1" x14ac:dyDescent="0.25">
      <c r="A831" s="29" t="s">
        <v>1828</v>
      </c>
      <c r="B831" s="28" t="s">
        <v>49</v>
      </c>
      <c r="C831" s="28" t="s">
        <v>1840</v>
      </c>
      <c r="D831" s="28" t="s">
        <v>1800</v>
      </c>
      <c r="E831" s="26" t="str">
        <f t="shared" si="67"/>
        <v>Men Senior</v>
      </c>
      <c r="F831" s="30">
        <v>35873</v>
      </c>
      <c r="G831" s="31">
        <f t="shared" si="64"/>
        <v>44561</v>
      </c>
      <c r="H831" s="27">
        <f t="shared" si="65"/>
        <v>23</v>
      </c>
      <c r="I831" s="26" t="str">
        <f t="shared" ref="I831:I862" si="68">IF(H831="","Senior",IF(H831&gt;59.999,"Grand Masters",IF(H831&gt;49.999,"Master",IF(H831&gt;39.999,"Veteran",IF(H831&gt;21.999,"Senior",IF(H831&gt;16.999,"U/21","U/16"))))))</f>
        <v>Senior</v>
      </c>
      <c r="J831" s="23" t="s">
        <v>1366</v>
      </c>
      <c r="K831" s="25">
        <v>98031900108</v>
      </c>
      <c r="L831" s="23" t="s">
        <v>1582</v>
      </c>
    </row>
    <row r="832" spans="1:12" ht="13.5" hidden="1" customHeight="1" x14ac:dyDescent="0.25">
      <c r="A832" s="29" t="s">
        <v>1829</v>
      </c>
      <c r="B832" s="28" t="s">
        <v>39</v>
      </c>
      <c r="C832" s="28" t="s">
        <v>111</v>
      </c>
      <c r="D832" s="28" t="s">
        <v>254</v>
      </c>
      <c r="E832" s="26" t="str">
        <f t="shared" si="67"/>
        <v>Men Senior</v>
      </c>
      <c r="F832" s="24">
        <v>34655</v>
      </c>
      <c r="G832" s="31">
        <f t="shared" si="64"/>
        <v>44561</v>
      </c>
      <c r="H832" s="27">
        <f t="shared" si="65"/>
        <v>27</v>
      </c>
      <c r="I832" s="26" t="str">
        <f t="shared" si="68"/>
        <v>Senior</v>
      </c>
      <c r="J832" s="23" t="s">
        <v>1366</v>
      </c>
      <c r="K832" s="25">
        <v>66091400053</v>
      </c>
      <c r="L832" s="23" t="s">
        <v>1582</v>
      </c>
    </row>
    <row r="833" spans="1:12" s="42" customFormat="1" hidden="1" x14ac:dyDescent="0.25">
      <c r="A833" s="45" t="s">
        <v>1830</v>
      </c>
      <c r="B833" s="42" t="s">
        <v>1359</v>
      </c>
      <c r="C833" s="42" t="s">
        <v>1842</v>
      </c>
      <c r="D833" s="42" t="s">
        <v>137</v>
      </c>
      <c r="E833" s="38" t="str">
        <f t="shared" si="67"/>
        <v>Men Senior</v>
      </c>
      <c r="F833" s="46">
        <v>32432</v>
      </c>
      <c r="G833" s="31">
        <f t="shared" si="64"/>
        <v>44561</v>
      </c>
      <c r="H833" s="27">
        <f t="shared" si="65"/>
        <v>33</v>
      </c>
      <c r="I833" s="26" t="str">
        <f t="shared" si="68"/>
        <v>Senior</v>
      </c>
      <c r="J833" s="36" t="s">
        <v>1366</v>
      </c>
      <c r="K833" s="37">
        <v>88101600493</v>
      </c>
      <c r="L833" s="36" t="s">
        <v>1582</v>
      </c>
    </row>
    <row r="834" spans="1:12" s="42" customFormat="1" hidden="1" x14ac:dyDescent="0.25">
      <c r="A834" s="45" t="s">
        <v>1831</v>
      </c>
      <c r="B834" s="42" t="s">
        <v>1359</v>
      </c>
      <c r="C834" s="42" t="s">
        <v>1843</v>
      </c>
      <c r="D834" s="42" t="s">
        <v>137</v>
      </c>
      <c r="E834" s="38" t="str">
        <f t="shared" si="67"/>
        <v>Ladies Senior</v>
      </c>
      <c r="F834" s="46">
        <v>31484</v>
      </c>
      <c r="G834" s="31">
        <f t="shared" si="64"/>
        <v>44561</v>
      </c>
      <c r="H834" s="27">
        <f t="shared" si="65"/>
        <v>35</v>
      </c>
      <c r="I834" s="26" t="str">
        <f t="shared" si="68"/>
        <v>Senior</v>
      </c>
      <c r="J834" s="36" t="s">
        <v>67</v>
      </c>
      <c r="K834" s="37">
        <v>86031300575</v>
      </c>
      <c r="L834" s="36" t="s">
        <v>1582</v>
      </c>
    </row>
    <row r="835" spans="1:12" s="42" customFormat="1" hidden="1" x14ac:dyDescent="0.25">
      <c r="A835" s="45" t="s">
        <v>1832</v>
      </c>
      <c r="B835" s="42" t="s">
        <v>1359</v>
      </c>
      <c r="C835" s="42" t="s">
        <v>1844</v>
      </c>
      <c r="D835" s="42" t="s">
        <v>1845</v>
      </c>
      <c r="E835" s="38" t="str">
        <f t="shared" si="67"/>
        <v>Men U/16</v>
      </c>
      <c r="F835" s="46">
        <v>39919</v>
      </c>
      <c r="G835" s="31">
        <f t="shared" si="64"/>
        <v>44561</v>
      </c>
      <c r="H835" s="27">
        <f t="shared" si="65"/>
        <v>12</v>
      </c>
      <c r="I835" s="26" t="str">
        <f t="shared" si="68"/>
        <v>U/16</v>
      </c>
      <c r="J835" s="36" t="s">
        <v>1366</v>
      </c>
      <c r="K835" s="37"/>
      <c r="L835" s="36" t="s">
        <v>1582</v>
      </c>
    </row>
    <row r="836" spans="1:12" hidden="1" x14ac:dyDescent="0.25">
      <c r="A836" s="29" t="s">
        <v>1833</v>
      </c>
      <c r="B836" s="28" t="s">
        <v>37</v>
      </c>
      <c r="C836" s="28" t="s">
        <v>95</v>
      </c>
      <c r="D836" s="28" t="s">
        <v>2036</v>
      </c>
      <c r="E836" s="26" t="str">
        <f t="shared" si="67"/>
        <v>Men Senior</v>
      </c>
      <c r="F836" s="30">
        <v>33363</v>
      </c>
      <c r="G836" s="31">
        <f t="shared" si="64"/>
        <v>44561</v>
      </c>
      <c r="H836" s="27">
        <f t="shared" si="65"/>
        <v>30</v>
      </c>
      <c r="I836" s="26" t="str">
        <f t="shared" si="68"/>
        <v>Senior</v>
      </c>
      <c r="J836" s="23" t="s">
        <v>1366</v>
      </c>
      <c r="K836" s="25">
        <v>91050500237</v>
      </c>
      <c r="L836" s="23" t="s">
        <v>1582</v>
      </c>
    </row>
    <row r="837" spans="1:12" hidden="1" x14ac:dyDescent="0.25">
      <c r="A837" s="29" t="s">
        <v>1834</v>
      </c>
      <c r="B837" s="28" t="s">
        <v>42</v>
      </c>
      <c r="C837" s="28" t="s">
        <v>1890</v>
      </c>
      <c r="D837" s="28" t="s">
        <v>1744</v>
      </c>
      <c r="E837" s="26" t="str">
        <f t="shared" si="67"/>
        <v>Men Master</v>
      </c>
      <c r="F837" s="30">
        <v>23428</v>
      </c>
      <c r="G837" s="31">
        <f t="shared" si="64"/>
        <v>44561</v>
      </c>
      <c r="H837" s="27">
        <f t="shared" si="65"/>
        <v>57</v>
      </c>
      <c r="I837" s="26" t="str">
        <f t="shared" si="68"/>
        <v>Master</v>
      </c>
      <c r="J837" s="23" t="s">
        <v>1366</v>
      </c>
      <c r="K837" s="25">
        <v>64021600264</v>
      </c>
      <c r="L837" s="23" t="s">
        <v>1582</v>
      </c>
    </row>
    <row r="838" spans="1:12" hidden="1" x14ac:dyDescent="0.25">
      <c r="A838" s="29" t="s">
        <v>1848</v>
      </c>
      <c r="B838" s="28" t="s">
        <v>42</v>
      </c>
      <c r="C838" s="28" t="s">
        <v>301</v>
      </c>
      <c r="D838" s="28" t="s">
        <v>162</v>
      </c>
      <c r="E838" s="26" t="str">
        <f t="shared" si="67"/>
        <v>Men Veteran</v>
      </c>
      <c r="F838" s="30">
        <v>29946</v>
      </c>
      <c r="G838" s="31">
        <f t="shared" si="64"/>
        <v>44561</v>
      </c>
      <c r="H838" s="27">
        <f t="shared" si="65"/>
        <v>40</v>
      </c>
      <c r="I838" s="26" t="str">
        <f t="shared" si="68"/>
        <v>Veteran</v>
      </c>
      <c r="J838" s="23" t="s">
        <v>1366</v>
      </c>
      <c r="K838" s="25">
        <v>81122650051</v>
      </c>
      <c r="L838" s="23" t="s">
        <v>1582</v>
      </c>
    </row>
    <row r="839" spans="1:12" hidden="1" x14ac:dyDescent="0.25">
      <c r="A839" s="29" t="s">
        <v>1849</v>
      </c>
      <c r="B839" s="28" t="s">
        <v>42</v>
      </c>
      <c r="C839" s="28" t="s">
        <v>1532</v>
      </c>
      <c r="D839" s="28" t="s">
        <v>1821</v>
      </c>
      <c r="E839" s="26" t="str">
        <f t="shared" si="67"/>
        <v>Men Grand Masters</v>
      </c>
      <c r="F839" s="30">
        <v>19844</v>
      </c>
      <c r="G839" s="31">
        <f t="shared" si="64"/>
        <v>44561</v>
      </c>
      <c r="H839" s="27">
        <f t="shared" si="65"/>
        <v>67</v>
      </c>
      <c r="I839" s="26" t="str">
        <f t="shared" si="68"/>
        <v>Grand Masters</v>
      </c>
      <c r="J839" s="23" t="s">
        <v>1366</v>
      </c>
      <c r="K839" s="25">
        <v>54043000227</v>
      </c>
      <c r="L839" s="23" t="s">
        <v>1582</v>
      </c>
    </row>
    <row r="840" spans="1:12" hidden="1" x14ac:dyDescent="0.25">
      <c r="A840" s="29" t="s">
        <v>1850</v>
      </c>
      <c r="B840" s="28" t="s">
        <v>50</v>
      </c>
      <c r="C840" s="28" t="s">
        <v>1891</v>
      </c>
      <c r="D840" s="28" t="s">
        <v>452</v>
      </c>
      <c r="E840" s="26" t="str">
        <f t="shared" si="67"/>
        <v>Men Senior</v>
      </c>
      <c r="F840" s="30">
        <v>31313</v>
      </c>
      <c r="G840" s="31">
        <f t="shared" si="64"/>
        <v>44561</v>
      </c>
      <c r="H840" s="27">
        <f t="shared" si="65"/>
        <v>36</v>
      </c>
      <c r="I840" s="26" t="str">
        <f t="shared" si="68"/>
        <v>Senior</v>
      </c>
      <c r="J840" s="23" t="s">
        <v>1366</v>
      </c>
      <c r="K840" s="25">
        <v>85092350070</v>
      </c>
      <c r="L840" s="23" t="s">
        <v>1582</v>
      </c>
    </row>
    <row r="841" spans="1:12" hidden="1" x14ac:dyDescent="0.25">
      <c r="A841" s="29" t="s">
        <v>1851</v>
      </c>
      <c r="B841" s="28" t="s">
        <v>50</v>
      </c>
      <c r="C841" s="28" t="s">
        <v>1892</v>
      </c>
      <c r="D841" s="28" t="s">
        <v>1893</v>
      </c>
      <c r="E841" s="26" t="str">
        <f t="shared" si="67"/>
        <v>Men Master</v>
      </c>
      <c r="F841" s="30">
        <v>26186</v>
      </c>
      <c r="G841" s="31">
        <f t="shared" si="64"/>
        <v>44561</v>
      </c>
      <c r="H841" s="27">
        <f t="shared" si="65"/>
        <v>50</v>
      </c>
      <c r="I841" s="26" t="str">
        <f t="shared" si="68"/>
        <v>Master</v>
      </c>
      <c r="J841" s="23" t="s">
        <v>1366</v>
      </c>
      <c r="K841" s="25">
        <v>71091000417</v>
      </c>
      <c r="L841" s="23" t="s">
        <v>1582</v>
      </c>
    </row>
    <row r="842" spans="1:12" hidden="1" x14ac:dyDescent="0.25">
      <c r="A842" s="29" t="s">
        <v>1852</v>
      </c>
      <c r="B842" s="28" t="s">
        <v>39</v>
      </c>
      <c r="C842" s="28" t="s">
        <v>1793</v>
      </c>
      <c r="D842" s="28" t="s">
        <v>200</v>
      </c>
      <c r="E842" s="26" t="str">
        <f t="shared" si="67"/>
        <v>Men Veteran</v>
      </c>
      <c r="F842" s="30">
        <v>27270</v>
      </c>
      <c r="G842" s="31">
        <f t="shared" si="64"/>
        <v>44561</v>
      </c>
      <c r="H842" s="27">
        <f t="shared" si="65"/>
        <v>47</v>
      </c>
      <c r="I842" s="26" t="str">
        <f t="shared" si="68"/>
        <v>Veteran</v>
      </c>
      <c r="J842" s="23" t="s">
        <v>1366</v>
      </c>
      <c r="K842" s="25">
        <v>74082900195</v>
      </c>
      <c r="L842" s="23" t="s">
        <v>1582</v>
      </c>
    </row>
    <row r="843" spans="1:12" hidden="1" x14ac:dyDescent="0.25">
      <c r="A843" s="29" t="s">
        <v>1853</v>
      </c>
      <c r="B843" s="28" t="s">
        <v>39</v>
      </c>
      <c r="C843" s="28" t="s">
        <v>1894</v>
      </c>
      <c r="D843" s="28" t="s">
        <v>200</v>
      </c>
      <c r="E843" s="26" t="str">
        <f t="shared" si="67"/>
        <v>Men U/16</v>
      </c>
      <c r="F843" s="30">
        <v>40247</v>
      </c>
      <c r="G843" s="31">
        <f t="shared" si="64"/>
        <v>44561</v>
      </c>
      <c r="H843" s="27">
        <f t="shared" si="65"/>
        <v>11</v>
      </c>
      <c r="I843" s="26" t="str">
        <f t="shared" si="68"/>
        <v>U/16</v>
      </c>
      <c r="J843" s="23" t="s">
        <v>1366</v>
      </c>
      <c r="K843" s="25">
        <v>20100310</v>
      </c>
      <c r="L843" s="23" t="s">
        <v>1582</v>
      </c>
    </row>
    <row r="844" spans="1:12" s="42" customFormat="1" hidden="1" x14ac:dyDescent="0.25">
      <c r="A844" s="45" t="s">
        <v>1854</v>
      </c>
      <c r="B844" s="42" t="s">
        <v>1343</v>
      </c>
      <c r="C844" s="42" t="s">
        <v>1895</v>
      </c>
      <c r="D844" s="42" t="s">
        <v>1896</v>
      </c>
      <c r="E844" s="38" t="str">
        <f t="shared" si="67"/>
        <v>Men Senior</v>
      </c>
      <c r="F844" s="46">
        <v>30502</v>
      </c>
      <c r="G844" s="31">
        <f t="shared" si="64"/>
        <v>44561</v>
      </c>
      <c r="H844" s="27">
        <f t="shared" si="65"/>
        <v>38</v>
      </c>
      <c r="I844" s="26" t="str">
        <f t="shared" si="68"/>
        <v>Senior</v>
      </c>
      <c r="J844" s="36" t="s">
        <v>1366</v>
      </c>
      <c r="K844" s="37">
        <v>83070510094</v>
      </c>
      <c r="L844" s="36" t="s">
        <v>1582</v>
      </c>
    </row>
    <row r="845" spans="1:12" hidden="1" x14ac:dyDescent="0.25">
      <c r="A845" s="29" t="s">
        <v>1855</v>
      </c>
      <c r="B845" s="28" t="s">
        <v>39</v>
      </c>
      <c r="C845" s="28" t="s">
        <v>1897</v>
      </c>
      <c r="D845" s="28" t="s">
        <v>160</v>
      </c>
      <c r="E845" s="26" t="str">
        <f t="shared" si="67"/>
        <v>Ladies Master</v>
      </c>
      <c r="F845" s="30">
        <v>24234</v>
      </c>
      <c r="G845" s="31">
        <f t="shared" si="64"/>
        <v>44561</v>
      </c>
      <c r="H845" s="27">
        <f t="shared" si="65"/>
        <v>55</v>
      </c>
      <c r="I845" s="26" t="str">
        <f t="shared" si="68"/>
        <v>Master</v>
      </c>
      <c r="J845" s="23" t="s">
        <v>67</v>
      </c>
      <c r="K845" s="25">
        <v>8111180023084</v>
      </c>
      <c r="L845" s="23" t="s">
        <v>1585</v>
      </c>
    </row>
    <row r="846" spans="1:12" s="28" customFormat="1" hidden="1" x14ac:dyDescent="0.25">
      <c r="A846" s="29" t="s">
        <v>1856</v>
      </c>
      <c r="B846" s="28" t="s">
        <v>47</v>
      </c>
      <c r="C846" s="28" t="s">
        <v>402</v>
      </c>
      <c r="D846" s="28" t="s">
        <v>99</v>
      </c>
      <c r="E846" s="26" t="str">
        <f t="shared" si="67"/>
        <v>Men Senior</v>
      </c>
      <c r="F846" s="30">
        <v>30112</v>
      </c>
      <c r="G846" s="31">
        <f t="shared" si="64"/>
        <v>44561</v>
      </c>
      <c r="H846" s="27">
        <f t="shared" si="65"/>
        <v>39</v>
      </c>
      <c r="I846" s="26" t="str">
        <f t="shared" si="68"/>
        <v>Senior</v>
      </c>
      <c r="J846" s="23" t="s">
        <v>1366</v>
      </c>
      <c r="K846" s="25">
        <v>82061010001</v>
      </c>
      <c r="L846" s="23" t="s">
        <v>1582</v>
      </c>
    </row>
    <row r="847" spans="1:12" s="28" customFormat="1" hidden="1" x14ac:dyDescent="0.25">
      <c r="A847" s="29" t="s">
        <v>1857</v>
      </c>
      <c r="B847" s="23" t="s">
        <v>47</v>
      </c>
      <c r="C847" s="28" t="s">
        <v>135</v>
      </c>
      <c r="D847" s="28" t="s">
        <v>1898</v>
      </c>
      <c r="E847" s="26" t="str">
        <f t="shared" ref="E847:E878" si="69">IF(C847="NEW NAME","",CONCATENATE(J847," ",I847))</f>
        <v>Men Senior</v>
      </c>
      <c r="F847" s="30">
        <v>31513</v>
      </c>
      <c r="G847" s="31">
        <f t="shared" si="64"/>
        <v>44561</v>
      </c>
      <c r="H847" s="27">
        <f t="shared" si="65"/>
        <v>35</v>
      </c>
      <c r="I847" s="26" t="str">
        <f t="shared" si="68"/>
        <v>Senior</v>
      </c>
      <c r="J847" s="23" t="s">
        <v>1366</v>
      </c>
      <c r="K847" s="25">
        <v>8604115163082</v>
      </c>
      <c r="L847" s="23" t="s">
        <v>1582</v>
      </c>
    </row>
    <row r="848" spans="1:12" hidden="1" x14ac:dyDescent="0.25">
      <c r="A848" s="29" t="s">
        <v>1858</v>
      </c>
      <c r="B848" s="28" t="s">
        <v>47</v>
      </c>
      <c r="C848" s="28" t="s">
        <v>2026</v>
      </c>
      <c r="D848" s="28" t="s">
        <v>270</v>
      </c>
      <c r="E848" s="26" t="str">
        <f t="shared" si="69"/>
        <v>Men U/16</v>
      </c>
      <c r="F848" s="30">
        <v>40312</v>
      </c>
      <c r="G848" s="31">
        <f t="shared" si="64"/>
        <v>44561</v>
      </c>
      <c r="H848" s="27">
        <f t="shared" si="65"/>
        <v>11</v>
      </c>
      <c r="I848" s="26" t="str">
        <f t="shared" si="68"/>
        <v>U/16</v>
      </c>
      <c r="J848" s="23" t="s">
        <v>1366</v>
      </c>
      <c r="K848" s="25">
        <v>20101014</v>
      </c>
      <c r="L848" s="23" t="s">
        <v>1582</v>
      </c>
    </row>
    <row r="849" spans="1:12" s="42" customFormat="1" hidden="1" x14ac:dyDescent="0.25">
      <c r="A849" s="45" t="s">
        <v>1859</v>
      </c>
      <c r="B849" s="42" t="s">
        <v>1358</v>
      </c>
      <c r="C849" s="42" t="s">
        <v>100</v>
      </c>
      <c r="D849" s="42" t="s">
        <v>1899</v>
      </c>
      <c r="E849" s="38" t="str">
        <f t="shared" si="69"/>
        <v>Men Veteran</v>
      </c>
      <c r="F849" s="46">
        <v>28138</v>
      </c>
      <c r="G849" s="31">
        <f t="shared" si="64"/>
        <v>44561</v>
      </c>
      <c r="H849" s="27">
        <f t="shared" si="65"/>
        <v>44</v>
      </c>
      <c r="I849" s="26" t="str">
        <f t="shared" si="68"/>
        <v>Veteran</v>
      </c>
      <c r="J849" s="36" t="s">
        <v>1366</v>
      </c>
      <c r="K849" s="37">
        <v>77011310215</v>
      </c>
      <c r="L849" s="36" t="s">
        <v>1801</v>
      </c>
    </row>
    <row r="850" spans="1:12" s="28" customFormat="1" hidden="1" x14ac:dyDescent="0.25">
      <c r="A850" s="29" t="s">
        <v>1860</v>
      </c>
      <c r="B850" s="28" t="s">
        <v>49</v>
      </c>
      <c r="C850" s="28" t="s">
        <v>383</v>
      </c>
      <c r="D850" s="28" t="s">
        <v>1900</v>
      </c>
      <c r="E850" s="26" t="str">
        <f t="shared" si="69"/>
        <v>Men Veteran</v>
      </c>
      <c r="F850" s="30">
        <v>26600</v>
      </c>
      <c r="G850" s="31">
        <f t="shared" si="64"/>
        <v>44561</v>
      </c>
      <c r="H850" s="27">
        <f t="shared" si="65"/>
        <v>49</v>
      </c>
      <c r="I850" s="26" t="str">
        <f t="shared" si="68"/>
        <v>Veteran</v>
      </c>
      <c r="J850" s="23" t="s">
        <v>1366</v>
      </c>
      <c r="K850" s="25">
        <v>72102800075</v>
      </c>
      <c r="L850" s="23" t="s">
        <v>1582</v>
      </c>
    </row>
    <row r="851" spans="1:12" hidden="1" x14ac:dyDescent="0.25">
      <c r="A851" s="29" t="s">
        <v>1861</v>
      </c>
      <c r="B851" s="28" t="s">
        <v>49</v>
      </c>
      <c r="C851" s="28" t="s">
        <v>1901</v>
      </c>
      <c r="D851" s="28" t="s">
        <v>2036</v>
      </c>
      <c r="E851" s="26" t="str">
        <f t="shared" si="69"/>
        <v>Men U/16</v>
      </c>
      <c r="F851" s="30">
        <v>40532</v>
      </c>
      <c r="G851" s="31">
        <f t="shared" si="64"/>
        <v>44561</v>
      </c>
      <c r="H851" s="27">
        <f t="shared" si="65"/>
        <v>11</v>
      </c>
      <c r="I851" s="26" t="str">
        <f t="shared" si="68"/>
        <v>U/16</v>
      </c>
      <c r="J851" s="23" t="s">
        <v>1366</v>
      </c>
      <c r="K851" s="25">
        <v>20101220</v>
      </c>
      <c r="L851" s="23" t="s">
        <v>1582</v>
      </c>
    </row>
    <row r="852" spans="1:12" hidden="1" x14ac:dyDescent="0.25">
      <c r="A852" s="29" t="s">
        <v>1862</v>
      </c>
      <c r="B852" s="28" t="s">
        <v>49</v>
      </c>
      <c r="C852" s="28" t="s">
        <v>1902</v>
      </c>
      <c r="D852" s="28" t="s">
        <v>1338</v>
      </c>
      <c r="E852" s="26" t="str">
        <f t="shared" si="69"/>
        <v>Men U/16</v>
      </c>
      <c r="F852" s="30">
        <v>40822</v>
      </c>
      <c r="G852" s="31">
        <f t="shared" si="64"/>
        <v>44561</v>
      </c>
      <c r="H852" s="27">
        <f t="shared" si="65"/>
        <v>10</v>
      </c>
      <c r="I852" s="26" t="str">
        <f t="shared" si="68"/>
        <v>U/16</v>
      </c>
      <c r="J852" s="23" t="s">
        <v>1366</v>
      </c>
      <c r="K852" s="25">
        <v>20111006</v>
      </c>
      <c r="L852" s="23" t="s">
        <v>1582</v>
      </c>
    </row>
    <row r="853" spans="1:12" hidden="1" x14ac:dyDescent="0.25">
      <c r="A853" s="29" t="s">
        <v>1863</v>
      </c>
      <c r="B853" s="28" t="s">
        <v>40</v>
      </c>
      <c r="C853" s="28" t="s">
        <v>1633</v>
      </c>
      <c r="D853" s="28" t="s">
        <v>1155</v>
      </c>
      <c r="E853" s="26" t="str">
        <f t="shared" si="69"/>
        <v>Men Senior</v>
      </c>
      <c r="F853" s="30">
        <v>32125</v>
      </c>
      <c r="G853" s="31">
        <f t="shared" si="64"/>
        <v>44561</v>
      </c>
      <c r="H853" s="27">
        <f t="shared" si="65"/>
        <v>34</v>
      </c>
      <c r="I853" s="26" t="str">
        <f t="shared" si="68"/>
        <v>Senior</v>
      </c>
      <c r="J853" s="23" t="s">
        <v>1366</v>
      </c>
      <c r="K853" s="25">
        <v>87121400030</v>
      </c>
      <c r="L853" s="23" t="s">
        <v>1582</v>
      </c>
    </row>
    <row r="854" spans="1:12" hidden="1" x14ac:dyDescent="0.25">
      <c r="A854" s="29" t="s">
        <v>1864</v>
      </c>
      <c r="B854" s="28" t="s">
        <v>40</v>
      </c>
      <c r="C854" s="28" t="s">
        <v>1549</v>
      </c>
      <c r="D854" s="28" t="s">
        <v>1155</v>
      </c>
      <c r="E854" s="26" t="str">
        <f t="shared" si="69"/>
        <v>Ladies Senior</v>
      </c>
      <c r="F854" s="30">
        <v>32014</v>
      </c>
      <c r="G854" s="31">
        <f t="shared" si="64"/>
        <v>44561</v>
      </c>
      <c r="H854" s="27">
        <f t="shared" si="65"/>
        <v>34</v>
      </c>
      <c r="I854" s="26" t="str">
        <f t="shared" si="68"/>
        <v>Senior</v>
      </c>
      <c r="J854" s="23" t="s">
        <v>67</v>
      </c>
      <c r="K854" s="25">
        <v>87082500076</v>
      </c>
      <c r="L854" s="23" t="s">
        <v>1582</v>
      </c>
    </row>
    <row r="855" spans="1:12" s="28" customFormat="1" hidden="1" x14ac:dyDescent="0.25">
      <c r="A855" s="29" t="s">
        <v>1865</v>
      </c>
      <c r="B855" s="28" t="s">
        <v>37</v>
      </c>
      <c r="C855" s="28" t="s">
        <v>1579</v>
      </c>
      <c r="D855" s="28" t="s">
        <v>1903</v>
      </c>
      <c r="E855" s="26" t="str">
        <f t="shared" si="69"/>
        <v>Men Senior</v>
      </c>
      <c r="F855" s="30">
        <v>32872</v>
      </c>
      <c r="G855" s="31">
        <f t="shared" si="64"/>
        <v>44561</v>
      </c>
      <c r="H855" s="27">
        <f t="shared" si="65"/>
        <v>32</v>
      </c>
      <c r="I855" s="26" t="str">
        <f t="shared" si="68"/>
        <v>Senior</v>
      </c>
      <c r="J855" s="23" t="s">
        <v>1366</v>
      </c>
      <c r="K855" s="25">
        <v>8923000031</v>
      </c>
      <c r="L855" s="23" t="s">
        <v>1582</v>
      </c>
    </row>
    <row r="856" spans="1:12" s="42" customFormat="1" hidden="1" x14ac:dyDescent="0.25">
      <c r="A856" s="45" t="s">
        <v>1866</v>
      </c>
      <c r="B856" s="42" t="s">
        <v>1603</v>
      </c>
      <c r="C856" s="42" t="s">
        <v>124</v>
      </c>
      <c r="D856" s="42" t="s">
        <v>1904</v>
      </c>
      <c r="E856" s="38" t="str">
        <f t="shared" si="69"/>
        <v>Men Master</v>
      </c>
      <c r="F856" s="46">
        <v>24698</v>
      </c>
      <c r="G856" s="31">
        <f t="shared" si="64"/>
        <v>44561</v>
      </c>
      <c r="H856" s="27">
        <f t="shared" si="65"/>
        <v>54</v>
      </c>
      <c r="I856" s="26" t="str">
        <f t="shared" si="68"/>
        <v>Master</v>
      </c>
      <c r="J856" s="36" t="s">
        <v>1366</v>
      </c>
      <c r="K856" s="37">
        <v>67081400299</v>
      </c>
      <c r="L856" s="36" t="s">
        <v>1582</v>
      </c>
    </row>
    <row r="857" spans="1:12" s="28" customFormat="1" hidden="1" x14ac:dyDescent="0.25">
      <c r="A857" s="45" t="s">
        <v>1867</v>
      </c>
      <c r="B857" s="42" t="s">
        <v>1803</v>
      </c>
      <c r="C857" s="42" t="s">
        <v>486</v>
      </c>
      <c r="D857" s="42" t="s">
        <v>1361</v>
      </c>
      <c r="E857" s="38" t="str">
        <f t="shared" si="69"/>
        <v>Men U/16</v>
      </c>
      <c r="F857" s="46">
        <v>39896</v>
      </c>
      <c r="G857" s="31">
        <f t="shared" si="64"/>
        <v>44561</v>
      </c>
      <c r="H857" s="27">
        <f t="shared" si="65"/>
        <v>12</v>
      </c>
      <c r="I857" s="26" t="str">
        <f t="shared" si="68"/>
        <v>U/16</v>
      </c>
      <c r="J857" s="36" t="s">
        <v>1366</v>
      </c>
      <c r="K857" s="37"/>
      <c r="L857" s="36" t="s">
        <v>1582</v>
      </c>
    </row>
    <row r="858" spans="1:12" s="28" customFormat="1" hidden="1" x14ac:dyDescent="0.25">
      <c r="A858" s="45" t="s">
        <v>1868</v>
      </c>
      <c r="B858" s="42" t="s">
        <v>1803</v>
      </c>
      <c r="C858" s="42" t="s">
        <v>1905</v>
      </c>
      <c r="D858" s="42" t="s">
        <v>1361</v>
      </c>
      <c r="E858" s="38" t="str">
        <f t="shared" si="69"/>
        <v>Men Veteran</v>
      </c>
      <c r="F858" s="46">
        <v>29180</v>
      </c>
      <c r="G858" s="31">
        <f t="shared" si="64"/>
        <v>44561</v>
      </c>
      <c r="H858" s="27">
        <f t="shared" si="65"/>
        <v>42</v>
      </c>
      <c r="I858" s="26" t="str">
        <f t="shared" si="68"/>
        <v>Veteran</v>
      </c>
      <c r="J858" s="36" t="s">
        <v>1366</v>
      </c>
      <c r="K858" s="37">
        <v>79112110515</v>
      </c>
      <c r="L858" s="36" t="s">
        <v>1582</v>
      </c>
    </row>
    <row r="859" spans="1:12" hidden="1" x14ac:dyDescent="0.25">
      <c r="A859" s="29" t="s">
        <v>1869</v>
      </c>
      <c r="B859" s="28" t="s">
        <v>41</v>
      </c>
      <c r="C859" s="28" t="s">
        <v>1906</v>
      </c>
      <c r="D859" s="28" t="s">
        <v>1907</v>
      </c>
      <c r="E859" s="26" t="str">
        <f t="shared" si="69"/>
        <v>Men Senior</v>
      </c>
      <c r="F859" s="30">
        <v>31744</v>
      </c>
      <c r="G859" s="31">
        <f t="shared" si="64"/>
        <v>44561</v>
      </c>
      <c r="H859" s="27">
        <f t="shared" si="65"/>
        <v>35</v>
      </c>
      <c r="I859" s="26" t="str">
        <f t="shared" si="68"/>
        <v>Senior</v>
      </c>
      <c r="J859" s="23" t="s">
        <v>1366</v>
      </c>
      <c r="K859" s="25">
        <v>86112800373</v>
      </c>
      <c r="L859" s="23" t="s">
        <v>1582</v>
      </c>
    </row>
    <row r="860" spans="1:12" hidden="1" x14ac:dyDescent="0.25">
      <c r="A860" s="29" t="s">
        <v>1870</v>
      </c>
      <c r="B860" s="28" t="s">
        <v>38</v>
      </c>
      <c r="C860" s="28" t="s">
        <v>1840</v>
      </c>
      <c r="D860" s="28" t="s">
        <v>93</v>
      </c>
      <c r="E860" s="26" t="str">
        <f t="shared" si="69"/>
        <v>Men Senior</v>
      </c>
      <c r="F860" s="30">
        <v>32567</v>
      </c>
      <c r="G860" s="31">
        <f t="shared" si="64"/>
        <v>44561</v>
      </c>
      <c r="H860" s="27">
        <f t="shared" si="65"/>
        <v>32</v>
      </c>
      <c r="I860" s="26" t="str">
        <f t="shared" si="68"/>
        <v>Senior</v>
      </c>
      <c r="J860" s="23" t="s">
        <v>1366</v>
      </c>
      <c r="K860" s="25">
        <v>89022800091</v>
      </c>
      <c r="L860" s="23" t="s">
        <v>1582</v>
      </c>
    </row>
    <row r="861" spans="1:12" hidden="1" x14ac:dyDescent="0.25">
      <c r="A861" s="29" t="s">
        <v>1871</v>
      </c>
      <c r="B861" s="28" t="s">
        <v>39</v>
      </c>
      <c r="C861" s="28" t="s">
        <v>84</v>
      </c>
      <c r="D861" s="28" t="s">
        <v>160</v>
      </c>
      <c r="E861" s="26" t="str">
        <f t="shared" si="69"/>
        <v>Men Grand Masters</v>
      </c>
      <c r="F861" s="30">
        <v>21348</v>
      </c>
      <c r="G861" s="31">
        <f t="shared" si="64"/>
        <v>44561</v>
      </c>
      <c r="H861" s="27">
        <f t="shared" si="65"/>
        <v>63</v>
      </c>
      <c r="I861" s="26" t="str">
        <f t="shared" si="68"/>
        <v>Grand Masters</v>
      </c>
      <c r="J861" s="23" t="s">
        <v>1366</v>
      </c>
      <c r="K861" s="25">
        <v>57112300185</v>
      </c>
      <c r="L861" s="23" t="s">
        <v>1582</v>
      </c>
    </row>
    <row r="862" spans="1:12" s="42" customFormat="1" hidden="1" x14ac:dyDescent="0.25">
      <c r="A862" s="45" t="s">
        <v>1872</v>
      </c>
      <c r="B862" s="42" t="s">
        <v>1343</v>
      </c>
      <c r="C862" s="42" t="s">
        <v>481</v>
      </c>
      <c r="D862" s="42" t="s">
        <v>93</v>
      </c>
      <c r="E862" s="38" t="str">
        <f t="shared" si="69"/>
        <v>Men Senior</v>
      </c>
      <c r="F862" s="46">
        <v>35214</v>
      </c>
      <c r="G862" s="31">
        <f t="shared" si="64"/>
        <v>44561</v>
      </c>
      <c r="H862" s="27">
        <f t="shared" si="65"/>
        <v>25</v>
      </c>
      <c r="I862" s="26" t="str">
        <f t="shared" si="68"/>
        <v>Senior</v>
      </c>
      <c r="J862" s="36" t="s">
        <v>1366</v>
      </c>
      <c r="K862" s="37">
        <v>96052900342</v>
      </c>
      <c r="L862" s="36" t="s">
        <v>1801</v>
      </c>
    </row>
    <row r="863" spans="1:12" s="42" customFormat="1" hidden="1" x14ac:dyDescent="0.25">
      <c r="A863" s="45" t="s">
        <v>1873</v>
      </c>
      <c r="B863" s="42" t="s">
        <v>1343</v>
      </c>
      <c r="C863" s="42" t="s">
        <v>107</v>
      </c>
      <c r="D863" s="42" t="s">
        <v>229</v>
      </c>
      <c r="E863" s="38" t="str">
        <f t="shared" si="69"/>
        <v>Men Senior</v>
      </c>
      <c r="F863" s="46">
        <v>35874</v>
      </c>
      <c r="G863" s="31">
        <f t="shared" si="64"/>
        <v>44561</v>
      </c>
      <c r="H863" s="27">
        <f t="shared" si="65"/>
        <v>23</v>
      </c>
      <c r="I863" s="26" t="str">
        <f t="shared" ref="I863:I887" si="70">IF(H863="","Senior",IF(H863&gt;59.999,"Grand Masters",IF(H863&gt;49.999,"Master",IF(H863&gt;39.999,"Veteran",IF(H863&gt;21.999,"Senior",IF(H863&gt;16.999,"U/21","U/16"))))))</f>
        <v>Senior</v>
      </c>
      <c r="J863" s="36" t="s">
        <v>1366</v>
      </c>
      <c r="K863" s="37">
        <v>98032000186</v>
      </c>
      <c r="L863" s="36" t="s">
        <v>1582</v>
      </c>
    </row>
    <row r="864" spans="1:12" hidden="1" x14ac:dyDescent="0.25">
      <c r="A864" s="29" t="s">
        <v>1874</v>
      </c>
      <c r="B864" s="23" t="s">
        <v>50</v>
      </c>
      <c r="C864" s="28" t="s">
        <v>1908</v>
      </c>
      <c r="D864" s="28" t="s">
        <v>413</v>
      </c>
      <c r="E864" s="26" t="str">
        <f t="shared" si="69"/>
        <v>Men U/21</v>
      </c>
      <c r="F864" s="30">
        <v>37877</v>
      </c>
      <c r="G864" s="31">
        <f t="shared" si="64"/>
        <v>44561</v>
      </c>
      <c r="H864" s="27">
        <f t="shared" si="65"/>
        <v>18</v>
      </c>
      <c r="I864" s="26" t="str">
        <f t="shared" si="70"/>
        <v>U/21</v>
      </c>
      <c r="J864" s="23" t="s">
        <v>1366</v>
      </c>
      <c r="K864" s="25">
        <v>19930919</v>
      </c>
      <c r="L864" s="23" t="s">
        <v>1582</v>
      </c>
    </row>
    <row r="865" spans="1:12" hidden="1" x14ac:dyDescent="0.25">
      <c r="A865" s="29" t="s">
        <v>1875</v>
      </c>
      <c r="B865" s="28" t="s">
        <v>50</v>
      </c>
      <c r="C865" s="28" t="s">
        <v>1535</v>
      </c>
      <c r="D865" s="28" t="s">
        <v>1196</v>
      </c>
      <c r="E865" s="26" t="str">
        <f t="shared" si="69"/>
        <v>Men Senior</v>
      </c>
      <c r="F865" s="30">
        <v>33357</v>
      </c>
      <c r="G865" s="31">
        <f t="shared" si="64"/>
        <v>44561</v>
      </c>
      <c r="H865" s="27">
        <f t="shared" si="65"/>
        <v>30</v>
      </c>
      <c r="I865" s="26" t="str">
        <f t="shared" si="70"/>
        <v>Senior</v>
      </c>
      <c r="J865" s="23" t="s">
        <v>1366</v>
      </c>
      <c r="K865" s="25">
        <v>91042900108</v>
      </c>
      <c r="L865" s="23" t="s">
        <v>1582</v>
      </c>
    </row>
    <row r="866" spans="1:12" hidden="1" x14ac:dyDescent="0.25">
      <c r="A866" s="29" t="s">
        <v>1876</v>
      </c>
      <c r="B866" s="28" t="s">
        <v>39</v>
      </c>
      <c r="C866" s="28" t="s">
        <v>1919</v>
      </c>
      <c r="D866" s="28" t="s">
        <v>354</v>
      </c>
      <c r="E866" s="26" t="str">
        <f t="shared" si="69"/>
        <v>Ladies Senior</v>
      </c>
      <c r="F866" s="30">
        <v>32924</v>
      </c>
      <c r="G866" s="31">
        <f t="shared" si="64"/>
        <v>44561</v>
      </c>
      <c r="H866" s="27">
        <f t="shared" si="65"/>
        <v>31</v>
      </c>
      <c r="I866" s="26" t="str">
        <f t="shared" si="70"/>
        <v>Senior</v>
      </c>
      <c r="J866" s="23" t="s">
        <v>67</v>
      </c>
      <c r="K866" s="25">
        <v>6605070111083</v>
      </c>
      <c r="L866" s="23" t="s">
        <v>1585</v>
      </c>
    </row>
    <row r="867" spans="1:12" s="42" customFormat="1" hidden="1" x14ac:dyDescent="0.25">
      <c r="A867" s="45" t="s">
        <v>1877</v>
      </c>
      <c r="B867" s="42" t="s">
        <v>1886</v>
      </c>
      <c r="C867" s="42" t="s">
        <v>1811</v>
      </c>
      <c r="D867" s="42" t="s">
        <v>1920</v>
      </c>
      <c r="E867" s="38" t="str">
        <f t="shared" si="69"/>
        <v>Men Senior</v>
      </c>
      <c r="F867" s="46">
        <v>30225</v>
      </c>
      <c r="G867" s="31">
        <f t="shared" si="64"/>
        <v>44561</v>
      </c>
      <c r="H867" s="27">
        <f t="shared" si="65"/>
        <v>39</v>
      </c>
      <c r="I867" s="26" t="str">
        <f t="shared" si="70"/>
        <v>Senior</v>
      </c>
      <c r="J867" s="36" t="s">
        <v>1366</v>
      </c>
      <c r="K867" s="37">
        <v>8210015061085</v>
      </c>
      <c r="L867" s="36" t="s">
        <v>1582</v>
      </c>
    </row>
    <row r="868" spans="1:12" s="42" customFormat="1" hidden="1" x14ac:dyDescent="0.25">
      <c r="A868" s="45" t="s">
        <v>1878</v>
      </c>
      <c r="B868" s="42" t="s">
        <v>1502</v>
      </c>
      <c r="C868" s="42" t="s">
        <v>1921</v>
      </c>
      <c r="D868" s="42" t="s">
        <v>1929</v>
      </c>
      <c r="E868" s="38" t="str">
        <f t="shared" si="69"/>
        <v>Men Veteran</v>
      </c>
      <c r="F868" s="46">
        <v>29765</v>
      </c>
      <c r="G868" s="31">
        <f t="shared" ref="G868:G887" si="71">$G$5</f>
        <v>44561</v>
      </c>
      <c r="H868" s="27">
        <f t="shared" ref="H868:H887" si="72">INT(YEARFRAC(F868,G868))</f>
        <v>40</v>
      </c>
      <c r="I868" s="26" t="str">
        <f t="shared" si="70"/>
        <v>Veteran</v>
      </c>
      <c r="J868" s="36" t="s">
        <v>1366</v>
      </c>
      <c r="K868" s="37">
        <v>81062810694</v>
      </c>
      <c r="L868" s="36"/>
    </row>
    <row r="869" spans="1:12" s="28" customFormat="1" hidden="1" x14ac:dyDescent="0.25">
      <c r="A869" s="29" t="s">
        <v>1879</v>
      </c>
      <c r="B869" s="28" t="s">
        <v>38</v>
      </c>
      <c r="C869" s="28" t="s">
        <v>1842</v>
      </c>
      <c r="D869" s="28" t="s">
        <v>1738</v>
      </c>
      <c r="E869" s="26" t="str">
        <f t="shared" si="69"/>
        <v>Men Master</v>
      </c>
      <c r="F869" s="30">
        <v>25088</v>
      </c>
      <c r="G869" s="31">
        <f t="shared" si="71"/>
        <v>44561</v>
      </c>
      <c r="H869" s="27">
        <f t="shared" si="72"/>
        <v>53</v>
      </c>
      <c r="I869" s="26" t="str">
        <f t="shared" si="70"/>
        <v>Master</v>
      </c>
      <c r="J869" s="23" t="s">
        <v>1366</v>
      </c>
      <c r="K869" s="25">
        <v>68090710131</v>
      </c>
      <c r="L869" s="23" t="s">
        <v>1582</v>
      </c>
    </row>
    <row r="870" spans="1:12" s="42" customFormat="1" hidden="1" x14ac:dyDescent="0.25">
      <c r="A870" s="45" t="s">
        <v>1880</v>
      </c>
      <c r="B870" s="42" t="s">
        <v>1603</v>
      </c>
      <c r="C870" s="42" t="s">
        <v>100</v>
      </c>
      <c r="D870" s="42" t="s">
        <v>1923</v>
      </c>
      <c r="E870" s="38" t="str">
        <f t="shared" si="69"/>
        <v>Men Veteran</v>
      </c>
      <c r="F870" s="46">
        <v>29484</v>
      </c>
      <c r="G870" s="31">
        <f t="shared" si="71"/>
        <v>44561</v>
      </c>
      <c r="H870" s="27">
        <f t="shared" si="72"/>
        <v>41</v>
      </c>
      <c r="I870" s="26" t="str">
        <f t="shared" si="70"/>
        <v>Veteran</v>
      </c>
      <c r="J870" s="36" t="s">
        <v>1366</v>
      </c>
      <c r="K870" s="37">
        <v>80092010717</v>
      </c>
      <c r="L870" s="36" t="s">
        <v>1582</v>
      </c>
    </row>
    <row r="871" spans="1:12" hidden="1" x14ac:dyDescent="0.25">
      <c r="A871" s="29" t="s">
        <v>1881</v>
      </c>
      <c r="B871" s="28" t="s">
        <v>43</v>
      </c>
      <c r="C871" s="28" t="s">
        <v>198</v>
      </c>
      <c r="D871" s="28" t="s">
        <v>1488</v>
      </c>
      <c r="E871" s="26" t="str">
        <f t="shared" si="69"/>
        <v>Men Master</v>
      </c>
      <c r="F871" s="30">
        <v>26271</v>
      </c>
      <c r="G871" s="31">
        <f t="shared" si="71"/>
        <v>44561</v>
      </c>
      <c r="H871" s="27">
        <f t="shared" si="72"/>
        <v>50</v>
      </c>
      <c r="I871" s="26" t="str">
        <f t="shared" si="70"/>
        <v>Master</v>
      </c>
      <c r="J871" s="23" t="s">
        <v>1366</v>
      </c>
      <c r="K871" s="25">
        <v>7112045083082</v>
      </c>
      <c r="L871" s="23" t="s">
        <v>1582</v>
      </c>
    </row>
    <row r="872" spans="1:12" hidden="1" x14ac:dyDescent="0.25">
      <c r="A872" s="29" t="s">
        <v>1882</v>
      </c>
      <c r="B872" s="28" t="s">
        <v>37</v>
      </c>
      <c r="C872" s="28" t="s">
        <v>1145</v>
      </c>
      <c r="D872" s="28" t="s">
        <v>1924</v>
      </c>
      <c r="E872" s="26" t="str">
        <f t="shared" si="69"/>
        <v>Men Senior</v>
      </c>
      <c r="F872" s="30">
        <v>31191</v>
      </c>
      <c r="G872" s="31">
        <f t="shared" si="71"/>
        <v>44561</v>
      </c>
      <c r="H872" s="27">
        <f t="shared" si="72"/>
        <v>36</v>
      </c>
      <c r="I872" s="26" t="str">
        <f t="shared" si="70"/>
        <v>Senior</v>
      </c>
      <c r="J872" s="23" t="s">
        <v>1366</v>
      </c>
      <c r="K872" s="25">
        <v>85052410867</v>
      </c>
      <c r="L872" s="23" t="s">
        <v>1582</v>
      </c>
    </row>
    <row r="873" spans="1:12" ht="13.5" hidden="1" customHeight="1" x14ac:dyDescent="0.2">
      <c r="A873" s="233" t="s">
        <v>1883</v>
      </c>
      <c r="B873" s="23" t="s">
        <v>39</v>
      </c>
      <c r="C873" s="23" t="s">
        <v>123</v>
      </c>
      <c r="D873" s="23" t="s">
        <v>1943</v>
      </c>
      <c r="E873" s="26" t="str">
        <f t="shared" si="69"/>
        <v>Men Senior</v>
      </c>
      <c r="F873" s="24">
        <v>30329</v>
      </c>
      <c r="G873" s="31">
        <f t="shared" si="71"/>
        <v>44561</v>
      </c>
      <c r="H873" s="27">
        <f t="shared" si="72"/>
        <v>38</v>
      </c>
      <c r="I873" s="26" t="str">
        <f t="shared" si="70"/>
        <v>Senior</v>
      </c>
      <c r="J873" s="23" t="s">
        <v>1366</v>
      </c>
      <c r="K873" s="25">
        <v>58061200600</v>
      </c>
      <c r="L873" s="23" t="s">
        <v>1582</v>
      </c>
    </row>
    <row r="874" spans="1:12" ht="13.5" hidden="1" customHeight="1" x14ac:dyDescent="0.25">
      <c r="A874" s="29" t="s">
        <v>1884</v>
      </c>
      <c r="B874" s="28" t="s">
        <v>39</v>
      </c>
      <c r="C874" s="28" t="s">
        <v>1944</v>
      </c>
      <c r="D874" s="28" t="s">
        <v>413</v>
      </c>
      <c r="E874" s="26" t="str">
        <f t="shared" si="69"/>
        <v>Men Grand Masters</v>
      </c>
      <c r="F874" s="30">
        <v>21147</v>
      </c>
      <c r="G874" s="31">
        <f t="shared" si="71"/>
        <v>44561</v>
      </c>
      <c r="H874" s="27">
        <f t="shared" si="72"/>
        <v>64</v>
      </c>
      <c r="I874" s="26" t="str">
        <f t="shared" si="70"/>
        <v>Grand Masters</v>
      </c>
      <c r="J874" s="23" t="s">
        <v>1366</v>
      </c>
      <c r="L874" s="23" t="s">
        <v>1601</v>
      </c>
    </row>
    <row r="875" spans="1:12" ht="13.5" hidden="1" customHeight="1" x14ac:dyDescent="0.25">
      <c r="A875" s="29" t="s">
        <v>1931</v>
      </c>
      <c r="B875" s="28" t="s">
        <v>39</v>
      </c>
      <c r="C875" s="28" t="s">
        <v>375</v>
      </c>
      <c r="D875" s="28" t="s">
        <v>1240</v>
      </c>
      <c r="E875" s="26" t="str">
        <f t="shared" si="69"/>
        <v>Men Master</v>
      </c>
      <c r="F875" s="30">
        <v>25068</v>
      </c>
      <c r="G875" s="31">
        <f t="shared" si="71"/>
        <v>44561</v>
      </c>
      <c r="H875" s="27">
        <f t="shared" si="72"/>
        <v>53</v>
      </c>
      <c r="I875" s="26" t="str">
        <f t="shared" si="70"/>
        <v>Master</v>
      </c>
      <c r="J875" s="23" t="s">
        <v>1366</v>
      </c>
      <c r="K875" s="25">
        <v>78110610137</v>
      </c>
      <c r="L875" s="23" t="s">
        <v>1582</v>
      </c>
    </row>
    <row r="876" spans="1:12" s="42" customFormat="1" hidden="1" x14ac:dyDescent="0.25">
      <c r="A876" s="45" t="s">
        <v>1932</v>
      </c>
      <c r="B876" s="42" t="s">
        <v>1603</v>
      </c>
      <c r="C876" s="42" t="s">
        <v>1945</v>
      </c>
      <c r="D876" s="42" t="s">
        <v>1946</v>
      </c>
      <c r="E876" s="38" t="str">
        <f t="shared" si="69"/>
        <v>Ladies Veteran</v>
      </c>
      <c r="F876" s="46">
        <v>29140</v>
      </c>
      <c r="G876" s="31">
        <f t="shared" si="71"/>
        <v>44561</v>
      </c>
      <c r="H876" s="27">
        <f t="shared" si="72"/>
        <v>42</v>
      </c>
      <c r="I876" s="26" t="str">
        <f t="shared" si="70"/>
        <v>Veteran</v>
      </c>
      <c r="J876" s="36" t="s">
        <v>67</v>
      </c>
      <c r="K876" s="37"/>
      <c r="L876" s="36"/>
    </row>
    <row r="877" spans="1:12" ht="13.5" hidden="1" customHeight="1" x14ac:dyDescent="0.25">
      <c r="A877" s="29" t="s">
        <v>1933</v>
      </c>
      <c r="B877" s="28" t="s">
        <v>39</v>
      </c>
      <c r="C877" s="28" t="s">
        <v>1948</v>
      </c>
      <c r="D877" s="28" t="s">
        <v>1949</v>
      </c>
      <c r="E877" s="26" t="str">
        <f t="shared" si="69"/>
        <v>Ladies Veteran</v>
      </c>
      <c r="F877" s="30">
        <v>29908</v>
      </c>
      <c r="G877" s="31">
        <f t="shared" si="71"/>
        <v>44561</v>
      </c>
      <c r="H877" s="27">
        <f t="shared" si="72"/>
        <v>40</v>
      </c>
      <c r="I877" s="26" t="str">
        <f t="shared" si="70"/>
        <v>Veteran</v>
      </c>
      <c r="J877" s="23" t="s">
        <v>67</v>
      </c>
      <c r="K877" s="25">
        <v>79030810092</v>
      </c>
      <c r="L877" s="25" t="s">
        <v>1582</v>
      </c>
    </row>
    <row r="878" spans="1:12" hidden="1" x14ac:dyDescent="0.25">
      <c r="A878" s="29" t="s">
        <v>1934</v>
      </c>
      <c r="B878" s="28" t="s">
        <v>43</v>
      </c>
      <c r="C878" s="28" t="s">
        <v>1208</v>
      </c>
      <c r="D878" s="28" t="s">
        <v>1998</v>
      </c>
      <c r="E878" s="26" t="str">
        <f t="shared" si="69"/>
        <v>Men Senior</v>
      </c>
      <c r="F878" s="30">
        <v>35492</v>
      </c>
      <c r="G878" s="31">
        <f t="shared" si="71"/>
        <v>44561</v>
      </c>
      <c r="H878" s="27">
        <f t="shared" si="72"/>
        <v>24</v>
      </c>
      <c r="I878" s="26" t="str">
        <f t="shared" si="70"/>
        <v>Senior</v>
      </c>
      <c r="J878" s="28" t="s">
        <v>1366</v>
      </c>
      <c r="K878" s="25">
        <v>97030300076</v>
      </c>
      <c r="L878" s="28" t="s">
        <v>1582</v>
      </c>
    </row>
    <row r="879" spans="1:12" hidden="1" x14ac:dyDescent="0.25">
      <c r="A879" s="29" t="s">
        <v>1935</v>
      </c>
      <c r="B879" s="28" t="s">
        <v>41</v>
      </c>
      <c r="C879" s="28" t="s">
        <v>519</v>
      </c>
      <c r="D879" s="28" t="s">
        <v>2000</v>
      </c>
      <c r="E879" s="26" t="str">
        <f t="shared" ref="E879:E887" si="73">IF(C879="NEW NAME","",CONCATENATE(J879," ",I879))</f>
        <v>Men U/21</v>
      </c>
      <c r="F879" s="30">
        <v>36876</v>
      </c>
      <c r="G879" s="31">
        <f t="shared" si="71"/>
        <v>44561</v>
      </c>
      <c r="H879" s="27">
        <f t="shared" si="72"/>
        <v>21</v>
      </c>
      <c r="I879" s="26" t="str">
        <f t="shared" si="70"/>
        <v>U/21</v>
      </c>
      <c r="J879" s="28" t="s">
        <v>1366</v>
      </c>
      <c r="K879" s="68" t="s">
        <v>2051</v>
      </c>
      <c r="L879" s="23" t="s">
        <v>1582</v>
      </c>
    </row>
    <row r="880" spans="1:12" hidden="1" x14ac:dyDescent="0.25">
      <c r="A880" s="29" t="s">
        <v>1936</v>
      </c>
      <c r="B880" s="28" t="s">
        <v>42</v>
      </c>
      <c r="C880" s="28" t="s">
        <v>198</v>
      </c>
      <c r="D880" s="28" t="s">
        <v>2001</v>
      </c>
      <c r="E880" s="26" t="str">
        <f t="shared" si="73"/>
        <v>Men Grand Masters</v>
      </c>
      <c r="F880" s="30">
        <v>19709</v>
      </c>
      <c r="G880" s="31">
        <f t="shared" si="71"/>
        <v>44561</v>
      </c>
      <c r="H880" s="27">
        <f t="shared" si="72"/>
        <v>68</v>
      </c>
      <c r="I880" s="26" t="str">
        <f t="shared" si="70"/>
        <v>Grand Masters</v>
      </c>
      <c r="J880" s="28" t="s">
        <v>1366</v>
      </c>
      <c r="K880" s="25">
        <v>53121600435</v>
      </c>
      <c r="L880" s="28" t="s">
        <v>1582</v>
      </c>
    </row>
    <row r="881" spans="1:12" hidden="1" x14ac:dyDescent="0.25">
      <c r="A881" s="29" t="s">
        <v>1937</v>
      </c>
      <c r="B881" s="28" t="s">
        <v>42</v>
      </c>
      <c r="C881" s="28" t="s">
        <v>73</v>
      </c>
      <c r="D881" s="28" t="s">
        <v>2005</v>
      </c>
      <c r="E881" s="26" t="str">
        <f t="shared" si="73"/>
        <v>Men Senior</v>
      </c>
      <c r="F881" s="30">
        <v>35541</v>
      </c>
      <c r="G881" s="31">
        <f t="shared" si="71"/>
        <v>44561</v>
      </c>
      <c r="H881" s="27">
        <f t="shared" si="72"/>
        <v>24</v>
      </c>
      <c r="I881" s="26" t="str">
        <f t="shared" si="70"/>
        <v>Senior</v>
      </c>
      <c r="J881" s="28" t="s">
        <v>1366</v>
      </c>
      <c r="K881" s="25">
        <v>97042100468</v>
      </c>
      <c r="L881" s="28" t="s">
        <v>1582</v>
      </c>
    </row>
    <row r="882" spans="1:12" hidden="1" x14ac:dyDescent="0.25">
      <c r="A882" s="29" t="s">
        <v>1938</v>
      </c>
      <c r="B882" s="28" t="s">
        <v>43</v>
      </c>
      <c r="C882" s="28" t="s">
        <v>326</v>
      </c>
      <c r="D882" s="28" t="s">
        <v>2007</v>
      </c>
      <c r="E882" s="26" t="str">
        <f t="shared" si="73"/>
        <v>Men U/16</v>
      </c>
      <c r="F882" s="30">
        <v>38758</v>
      </c>
      <c r="G882" s="31">
        <f t="shared" si="71"/>
        <v>44561</v>
      </c>
      <c r="H882" s="27">
        <f t="shared" si="72"/>
        <v>15</v>
      </c>
      <c r="I882" s="26" t="str">
        <f t="shared" si="70"/>
        <v>U/16</v>
      </c>
      <c r="J882" s="28" t="s">
        <v>1366</v>
      </c>
      <c r="K882" s="25" t="s">
        <v>2008</v>
      </c>
      <c r="L882" s="28" t="s">
        <v>1582</v>
      </c>
    </row>
    <row r="883" spans="1:12" hidden="1" x14ac:dyDescent="0.25">
      <c r="A883" s="29" t="s">
        <v>1939</v>
      </c>
      <c r="B883" s="28" t="s">
        <v>43</v>
      </c>
      <c r="C883" s="28" t="s">
        <v>181</v>
      </c>
      <c r="D883" s="28" t="s">
        <v>2009</v>
      </c>
      <c r="E883" s="26" t="str">
        <f t="shared" si="73"/>
        <v>Men U/21</v>
      </c>
      <c r="F883" s="30">
        <v>37969</v>
      </c>
      <c r="G883" s="31">
        <f t="shared" si="71"/>
        <v>44561</v>
      </c>
      <c r="H883" s="27">
        <f t="shared" si="72"/>
        <v>18</v>
      </c>
      <c r="I883" s="26" t="str">
        <f t="shared" si="70"/>
        <v>U/21</v>
      </c>
      <c r="J883" s="28" t="s">
        <v>1366</v>
      </c>
      <c r="K883" s="25" t="s">
        <v>2010</v>
      </c>
      <c r="L883" s="28" t="s">
        <v>1582</v>
      </c>
    </row>
    <row r="884" spans="1:12" hidden="1" x14ac:dyDescent="0.25">
      <c r="A884" s="29" t="s">
        <v>1940</v>
      </c>
      <c r="B884" s="28" t="s">
        <v>43</v>
      </c>
      <c r="C884" s="28" t="s">
        <v>470</v>
      </c>
      <c r="D884" s="28" t="s">
        <v>2009</v>
      </c>
      <c r="E884" s="26" t="str">
        <f t="shared" si="73"/>
        <v>Men U/21</v>
      </c>
      <c r="F884" s="30">
        <v>37969</v>
      </c>
      <c r="G884" s="31">
        <f t="shared" si="71"/>
        <v>44561</v>
      </c>
      <c r="H884" s="27">
        <f t="shared" si="72"/>
        <v>18</v>
      </c>
      <c r="I884" s="26" t="str">
        <f t="shared" si="70"/>
        <v>U/21</v>
      </c>
      <c r="J884" s="28" t="s">
        <v>1366</v>
      </c>
      <c r="K884" s="25">
        <v>3121400231</v>
      </c>
      <c r="L884" s="28" t="s">
        <v>1582</v>
      </c>
    </row>
    <row r="885" spans="1:12" hidden="1" x14ac:dyDescent="0.25">
      <c r="A885" s="29" t="s">
        <v>1941</v>
      </c>
      <c r="B885" s="28" t="s">
        <v>43</v>
      </c>
      <c r="C885" s="28" t="s">
        <v>1334</v>
      </c>
      <c r="D885" s="28" t="s">
        <v>2011</v>
      </c>
      <c r="E885" s="26" t="str">
        <f t="shared" si="73"/>
        <v>Men Veteran</v>
      </c>
      <c r="F885" s="30">
        <v>29318</v>
      </c>
      <c r="G885" s="31">
        <f t="shared" si="71"/>
        <v>44561</v>
      </c>
      <c r="H885" s="27">
        <f t="shared" si="72"/>
        <v>41</v>
      </c>
      <c r="I885" s="26" t="str">
        <f t="shared" si="70"/>
        <v>Veteran</v>
      </c>
      <c r="J885" s="28" t="s">
        <v>1366</v>
      </c>
      <c r="K885" s="25">
        <v>80040710424</v>
      </c>
      <c r="L885" s="28" t="s">
        <v>1582</v>
      </c>
    </row>
    <row r="886" spans="1:12" hidden="1" x14ac:dyDescent="0.25">
      <c r="A886" s="29" t="s">
        <v>1942</v>
      </c>
      <c r="B886" s="28" t="s">
        <v>43</v>
      </c>
      <c r="C886" s="28" t="s">
        <v>2012</v>
      </c>
      <c r="D886" s="28" t="s">
        <v>255</v>
      </c>
      <c r="E886" s="26" t="str">
        <f t="shared" si="73"/>
        <v>Men U/21</v>
      </c>
      <c r="F886" s="30">
        <v>37281</v>
      </c>
      <c r="G886" s="31">
        <f t="shared" si="71"/>
        <v>44561</v>
      </c>
      <c r="H886" s="27">
        <f t="shared" si="72"/>
        <v>19</v>
      </c>
      <c r="I886" s="26" t="str">
        <f t="shared" si="70"/>
        <v>U/21</v>
      </c>
      <c r="J886" s="28" t="s">
        <v>1366</v>
      </c>
      <c r="K886" s="25">
        <v>2012500277</v>
      </c>
      <c r="L886" s="28" t="s">
        <v>1582</v>
      </c>
    </row>
    <row r="887" spans="1:12" hidden="1" x14ac:dyDescent="0.25">
      <c r="A887" s="29" t="s">
        <v>2066</v>
      </c>
      <c r="B887" s="28" t="s">
        <v>43</v>
      </c>
      <c r="C887" s="28" t="s">
        <v>2013</v>
      </c>
      <c r="D887" s="28" t="s">
        <v>987</v>
      </c>
      <c r="E887" s="26" t="str">
        <f t="shared" si="73"/>
        <v>Men U/21</v>
      </c>
      <c r="F887" s="30">
        <v>37176</v>
      </c>
      <c r="G887" s="31">
        <f t="shared" si="71"/>
        <v>44561</v>
      </c>
      <c r="H887" s="27">
        <f t="shared" si="72"/>
        <v>20</v>
      </c>
      <c r="I887" s="26" t="str">
        <f t="shared" si="70"/>
        <v>U/21</v>
      </c>
      <c r="J887" s="28" t="s">
        <v>1366</v>
      </c>
      <c r="K887" s="25">
        <v>1101200669</v>
      </c>
      <c r="L887" s="28" t="s">
        <v>1582</v>
      </c>
    </row>
    <row r="888" spans="1:12" s="42" customFormat="1" hidden="1" x14ac:dyDescent="0.25">
      <c r="A888" s="45"/>
      <c r="E888" s="23" t="str">
        <f t="shared" ref="E888:E891" si="74">IF(C888="NEW NAME","",CONCATENATE(J888," ",I888))</f>
        <v xml:space="preserve"> </v>
      </c>
      <c r="F888" s="46"/>
      <c r="K888" s="37"/>
    </row>
    <row r="889" spans="1:12" s="42" customFormat="1" hidden="1" x14ac:dyDescent="0.25">
      <c r="A889" s="45"/>
      <c r="E889" s="23" t="str">
        <f t="shared" si="74"/>
        <v xml:space="preserve"> </v>
      </c>
      <c r="F889" s="46"/>
      <c r="K889" s="37"/>
    </row>
    <row r="890" spans="1:12" s="42" customFormat="1" hidden="1" x14ac:dyDescent="0.25">
      <c r="A890" s="45"/>
      <c r="E890" s="23" t="str">
        <f t="shared" si="74"/>
        <v xml:space="preserve"> </v>
      </c>
      <c r="F890" s="46"/>
      <c r="K890" s="37"/>
    </row>
    <row r="891" spans="1:12" s="42" customFormat="1" hidden="1" x14ac:dyDescent="0.25">
      <c r="A891" s="45"/>
      <c r="E891" s="23" t="str">
        <f t="shared" si="74"/>
        <v xml:space="preserve"> </v>
      </c>
      <c r="F891" s="46"/>
      <c r="K891" s="37"/>
    </row>
    <row r="892" spans="1:12" x14ac:dyDescent="0.25">
      <c r="A892" s="29"/>
      <c r="B892" s="28"/>
      <c r="C892" s="28"/>
      <c r="D892" s="28"/>
      <c r="E892" s="28"/>
      <c r="F892" s="30"/>
      <c r="G892" s="28"/>
      <c r="H892" s="117"/>
      <c r="I892" s="28"/>
      <c r="J892" s="28"/>
      <c r="L892" s="28"/>
    </row>
    <row r="893" spans="1:12" x14ac:dyDescent="0.25">
      <c r="A893" s="29"/>
      <c r="B893" s="28"/>
      <c r="C893" s="28"/>
      <c r="D893" s="28"/>
      <c r="E893" s="28"/>
      <c r="F893" s="30"/>
      <c r="G893" s="28"/>
      <c r="H893" s="117"/>
      <c r="I893" s="28"/>
      <c r="J893" s="28"/>
      <c r="L893" s="28"/>
    </row>
    <row r="894" spans="1:12" x14ac:dyDescent="0.25">
      <c r="A894" s="29"/>
      <c r="B894" s="28"/>
      <c r="C894" s="28"/>
      <c r="D894" s="28"/>
      <c r="E894" s="28"/>
      <c r="F894" s="30"/>
      <c r="G894" s="28"/>
      <c r="H894" s="117"/>
      <c r="I894" s="28"/>
      <c r="J894" s="28"/>
      <c r="L894" s="28"/>
    </row>
    <row r="895" spans="1:12" x14ac:dyDescent="0.25">
      <c r="A895" s="29"/>
      <c r="B895" s="28"/>
      <c r="C895" s="28"/>
      <c r="D895" s="28"/>
      <c r="E895" s="28"/>
      <c r="F895" s="30"/>
      <c r="G895" s="28"/>
      <c r="H895" s="117"/>
      <c r="I895" s="28"/>
      <c r="J895" s="28"/>
      <c r="L895" s="28"/>
    </row>
    <row r="896" spans="1:12" x14ac:dyDescent="0.25">
      <c r="A896" s="29"/>
      <c r="B896" s="28"/>
      <c r="C896" s="28"/>
      <c r="D896" s="28"/>
      <c r="E896" s="28"/>
      <c r="F896" s="30"/>
      <c r="G896" s="28"/>
      <c r="H896" s="117"/>
      <c r="I896" s="28"/>
      <c r="J896" s="28"/>
      <c r="L896" s="28"/>
    </row>
  </sheetData>
  <autoFilter ref="A4:J891" xr:uid="{00000000-0009-0000-0000-000001000000}">
    <filterColumn colId="3">
      <filters>
        <filter val="Schickerling"/>
        <filter val="Schikerling"/>
      </filters>
    </filterColumn>
    <sortState xmlns:xlrd2="http://schemas.microsoft.com/office/spreadsheetml/2017/richdata2" ref="A5:J887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count="1">
    <dataValidation type="list" allowBlank="1" showInputMessage="1" showErrorMessage="1" sqref="B519:B520 B503:B505 B516:B517 B500:B501 B507 B509:B511" xr:uid="{210D6AEC-8486-4D9A-81D8-79E56B961B5B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5735"/>
  <sheetViews>
    <sheetView zoomScale="87" zoomScaleNormal="87" zoomScaleSheetLayoutView="75" workbookViewId="0">
      <pane ySplit="1" topLeftCell="A2" activePane="bottomLeft" state="frozen"/>
      <selection activeCell="D7" sqref="D7"/>
      <selection pane="bottomLeft" activeCell="F1256" sqref="F1256"/>
    </sheetView>
  </sheetViews>
  <sheetFormatPr defaultColWidth="20.7109375" defaultRowHeight="13.5" x14ac:dyDescent="0.2"/>
  <cols>
    <col min="1" max="1" width="14" style="86" bestFit="1" customWidth="1"/>
    <col min="2" max="2" width="11" style="87" bestFit="1" customWidth="1"/>
    <col min="3" max="3" width="16.5703125" style="86" customWidth="1"/>
    <col min="4" max="4" width="7.140625" style="86" bestFit="1" customWidth="1"/>
    <col min="5" max="5" width="18.7109375" style="86" bestFit="1" customWidth="1"/>
    <col min="6" max="6" width="16.42578125" style="86" bestFit="1" customWidth="1"/>
    <col min="7" max="7" width="16.7109375" style="86" customWidth="1"/>
    <col min="8" max="8" width="23.140625" style="86" bestFit="1" customWidth="1"/>
    <col min="9" max="9" width="19.42578125" style="86" bestFit="1" customWidth="1"/>
    <col min="10" max="10" width="20.42578125" style="86" customWidth="1"/>
    <col min="11" max="11" width="9.85546875" style="86" bestFit="1" customWidth="1"/>
    <col min="12" max="12" width="5.42578125" style="125" customWidth="1"/>
    <col min="13" max="13" width="8.28515625" style="126" customWidth="1"/>
    <col min="14" max="16384" width="20.7109375" style="83"/>
  </cols>
  <sheetData>
    <row r="1" spans="1:13" ht="18.75" customHeight="1" thickBot="1" x14ac:dyDescent="0.25">
      <c r="A1" s="77" t="s">
        <v>522</v>
      </c>
      <c r="B1" s="78" t="s">
        <v>523</v>
      </c>
      <c r="C1" s="79" t="s">
        <v>524</v>
      </c>
      <c r="D1" s="80" t="s">
        <v>525</v>
      </c>
      <c r="E1" s="79" t="s">
        <v>1</v>
      </c>
      <c r="F1" s="79" t="s">
        <v>2</v>
      </c>
      <c r="G1" s="79" t="s">
        <v>4</v>
      </c>
      <c r="H1" s="79" t="s">
        <v>526</v>
      </c>
      <c r="I1" s="80" t="s">
        <v>5</v>
      </c>
      <c r="J1" s="80" t="s">
        <v>6</v>
      </c>
      <c r="K1" s="80" t="s">
        <v>1433</v>
      </c>
      <c r="L1" s="81" t="s">
        <v>527</v>
      </c>
      <c r="M1" s="82" t="s">
        <v>69</v>
      </c>
    </row>
    <row r="2" spans="1:13" hidden="1" x14ac:dyDescent="0.2">
      <c r="A2" s="84" t="s">
        <v>2014</v>
      </c>
      <c r="B2" s="85">
        <v>44247</v>
      </c>
      <c r="C2" s="84" t="s">
        <v>2015</v>
      </c>
      <c r="D2" s="121" t="s">
        <v>1137</v>
      </c>
      <c r="E2" s="84" t="str">
        <f t="shared" ref="E2" si="0">IF(D2="","",VLOOKUP(D2,Master,3,FALSE))</f>
        <v>Luigi Primo</v>
      </c>
      <c r="F2" s="84" t="str">
        <f t="shared" ref="F2" si="1">IF(D2="","",VLOOKUP(D2,Master,4,FALSE))</f>
        <v>Strappazzon</v>
      </c>
      <c r="G2" s="84" t="str">
        <f t="shared" ref="G2" si="2">IF(D2="","",VLOOKUP(D2,Master,5,FALSE))</f>
        <v>Men U/16</v>
      </c>
      <c r="H2" s="84" t="str">
        <f t="shared" ref="H2" si="3">IF(D2="","",VLOOKUP(D2,Master,2,FALSE))</f>
        <v>Atlantic Angling Club</v>
      </c>
      <c r="I2" s="121"/>
      <c r="J2" s="121"/>
      <c r="K2" s="121"/>
      <c r="L2" s="122" t="str">
        <f t="shared" ref="L2" si="4">IF(K2="","",IF(I2="",ROUND(HLOOKUP(J2,kgList,K2,FALSE),1),ROUND(HLOOKUP(I2,kgList,K2,FALSE),1)))</f>
        <v/>
      </c>
      <c r="M2" s="122" t="str">
        <f t="shared" ref="M2" si="5">IF(L2="","",IF(COUNTA(I2:J2)&gt;1,"Edible or Inedible",IF(COUNTA(I2)=1,L2*1,IF(COUNTA(J2)=1,L2*1,"ERROR"))))</f>
        <v/>
      </c>
    </row>
    <row r="3" spans="1:13" hidden="1" x14ac:dyDescent="0.2">
      <c r="A3" s="84" t="s">
        <v>2014</v>
      </c>
      <c r="B3" s="85">
        <v>44247</v>
      </c>
      <c r="C3" s="84" t="s">
        <v>2015</v>
      </c>
      <c r="D3" s="123" t="s">
        <v>1699</v>
      </c>
      <c r="E3" s="84" t="str">
        <f t="shared" ref="E3:E66" si="6">IF(D3="","",VLOOKUP(D3,Master,3,FALSE))</f>
        <v>Stefano</v>
      </c>
      <c r="F3" s="84" t="str">
        <f t="shared" ref="F3:F66" si="7">IF(D3="","",VLOOKUP(D3,Master,4,FALSE))</f>
        <v>Strappazzon</v>
      </c>
      <c r="G3" s="84" t="str">
        <f t="shared" ref="G3:G66" si="8">IF(D3="","",VLOOKUP(D3,Master,5,FALSE))</f>
        <v>Men Senior</v>
      </c>
      <c r="H3" s="84" t="str">
        <f t="shared" ref="H3:H66" si="9">IF(D3="","",VLOOKUP(D3,Master,2,FALSE))</f>
        <v>Atlantic Angling Club</v>
      </c>
      <c r="I3" s="123"/>
      <c r="J3" s="123" t="s">
        <v>1406</v>
      </c>
      <c r="K3" s="123">
        <v>77</v>
      </c>
      <c r="L3" s="122">
        <f t="shared" ref="L3:L66" si="10">IF(K3="","",IF(I3="",ROUND(HLOOKUP(J3,kgList,K3,FALSE),1),ROUND(HLOOKUP(I3,kgList,K3,FALSE),1)))</f>
        <v>1.5</v>
      </c>
      <c r="M3" s="122">
        <f t="shared" ref="M3:M66" si="11">IF(L3="","",IF(COUNTA(I3:J3)&gt;1,"Edible or Inedible",IF(COUNTA(I3)=1,L3*1,IF(COUNTA(J3)=1,L3*1,"ERROR"))))</f>
        <v>1.5</v>
      </c>
    </row>
    <row r="4" spans="1:13" hidden="1" x14ac:dyDescent="0.2">
      <c r="A4" s="84" t="s">
        <v>2014</v>
      </c>
      <c r="B4" s="85">
        <v>44247</v>
      </c>
      <c r="C4" s="84" t="s">
        <v>2015</v>
      </c>
      <c r="D4" s="123" t="s">
        <v>1699</v>
      </c>
      <c r="E4" s="84" t="str">
        <f t="shared" si="6"/>
        <v>Stefano</v>
      </c>
      <c r="F4" s="84" t="str">
        <f t="shared" si="7"/>
        <v>Strappazzon</v>
      </c>
      <c r="G4" s="84" t="str">
        <f t="shared" si="8"/>
        <v>Men Senior</v>
      </c>
      <c r="H4" s="84" t="str">
        <f t="shared" si="9"/>
        <v>Atlantic Angling Club</v>
      </c>
      <c r="I4" s="123"/>
      <c r="J4" s="123" t="s">
        <v>1406</v>
      </c>
      <c r="K4" s="123">
        <v>135</v>
      </c>
      <c r="L4" s="122">
        <f t="shared" si="10"/>
        <v>10.6</v>
      </c>
      <c r="M4" s="122">
        <f t="shared" si="11"/>
        <v>10.6</v>
      </c>
    </row>
    <row r="5" spans="1:13" hidden="1" x14ac:dyDescent="0.2">
      <c r="A5" s="84" t="s">
        <v>2014</v>
      </c>
      <c r="B5" s="85">
        <v>44247</v>
      </c>
      <c r="C5" s="84" t="s">
        <v>2015</v>
      </c>
      <c r="D5" s="123" t="s">
        <v>999</v>
      </c>
      <c r="E5" s="84" t="str">
        <f t="shared" si="6"/>
        <v>Sarel</v>
      </c>
      <c r="F5" s="84" t="str">
        <f t="shared" si="7"/>
        <v>Mynhardt</v>
      </c>
      <c r="G5" s="84" t="str">
        <f t="shared" si="8"/>
        <v>Men Master</v>
      </c>
      <c r="H5" s="84" t="str">
        <f t="shared" si="9"/>
        <v>Atlantic Angling Club</v>
      </c>
      <c r="I5" s="123"/>
      <c r="J5" s="123" t="s">
        <v>1406</v>
      </c>
      <c r="K5" s="123">
        <v>96</v>
      </c>
      <c r="L5" s="122">
        <f t="shared" si="10"/>
        <v>3.2</v>
      </c>
      <c r="M5" s="122">
        <f t="shared" si="11"/>
        <v>3.2</v>
      </c>
    </row>
    <row r="6" spans="1:13" hidden="1" x14ac:dyDescent="0.2">
      <c r="A6" s="84" t="s">
        <v>2014</v>
      </c>
      <c r="B6" s="85">
        <v>44247</v>
      </c>
      <c r="C6" s="84" t="s">
        <v>2015</v>
      </c>
      <c r="D6" s="123" t="s">
        <v>1264</v>
      </c>
      <c r="E6" s="84" t="str">
        <f t="shared" si="6"/>
        <v>Karmen</v>
      </c>
      <c r="F6" s="84" t="str">
        <f t="shared" si="7"/>
        <v>Mynhardt</v>
      </c>
      <c r="G6" s="84" t="str">
        <f t="shared" si="8"/>
        <v>Ladies Master</v>
      </c>
      <c r="H6" s="84" t="str">
        <f t="shared" si="9"/>
        <v>Atlantic Angling Club</v>
      </c>
      <c r="I6" s="123"/>
      <c r="J6" s="123" t="s">
        <v>20</v>
      </c>
      <c r="K6" s="123">
        <v>77</v>
      </c>
      <c r="L6" s="122">
        <f t="shared" si="10"/>
        <v>1.6</v>
      </c>
      <c r="M6" s="122">
        <f t="shared" si="11"/>
        <v>1.6</v>
      </c>
    </row>
    <row r="7" spans="1:13" hidden="1" x14ac:dyDescent="0.2">
      <c r="A7" s="84" t="s">
        <v>2014</v>
      </c>
      <c r="B7" s="85">
        <v>44247</v>
      </c>
      <c r="C7" s="84" t="s">
        <v>2015</v>
      </c>
      <c r="D7" s="123" t="s">
        <v>776</v>
      </c>
      <c r="E7" s="84" t="str">
        <f t="shared" si="6"/>
        <v>Natasha</v>
      </c>
      <c r="F7" s="84" t="str">
        <f t="shared" si="7"/>
        <v>Mostert</v>
      </c>
      <c r="G7" s="84" t="str">
        <f t="shared" si="8"/>
        <v>Ladies Senior</v>
      </c>
      <c r="H7" s="84" t="str">
        <f t="shared" si="9"/>
        <v>Atlantic Angling Club</v>
      </c>
      <c r="I7" s="123"/>
      <c r="J7" s="123" t="s">
        <v>1406</v>
      </c>
      <c r="K7" s="123">
        <v>118</v>
      </c>
      <c r="L7" s="122">
        <f t="shared" si="10"/>
        <v>6.6</v>
      </c>
      <c r="M7" s="122">
        <f t="shared" si="11"/>
        <v>6.6</v>
      </c>
    </row>
    <row r="8" spans="1:13" hidden="1" x14ac:dyDescent="0.2">
      <c r="A8" s="84" t="s">
        <v>2014</v>
      </c>
      <c r="B8" s="85">
        <v>44247</v>
      </c>
      <c r="C8" s="84" t="s">
        <v>2015</v>
      </c>
      <c r="D8" s="123" t="s">
        <v>1937</v>
      </c>
      <c r="E8" s="84" t="str">
        <f t="shared" si="6"/>
        <v>Raymond</v>
      </c>
      <c r="F8" s="84" t="str">
        <f t="shared" si="7"/>
        <v>Bartlett</v>
      </c>
      <c r="G8" s="84" t="str">
        <f t="shared" si="8"/>
        <v>Men Senior</v>
      </c>
      <c r="H8" s="84" t="str">
        <f t="shared" si="9"/>
        <v>Atlantic Angling Club</v>
      </c>
      <c r="I8" s="123"/>
      <c r="J8" s="123" t="s">
        <v>1405</v>
      </c>
      <c r="K8" s="123">
        <v>80</v>
      </c>
      <c r="L8" s="122">
        <f t="shared" si="10"/>
        <v>2</v>
      </c>
      <c r="M8" s="122">
        <f t="shared" si="11"/>
        <v>2</v>
      </c>
    </row>
    <row r="9" spans="1:13" hidden="1" x14ac:dyDescent="0.2">
      <c r="A9" s="84" t="s">
        <v>2014</v>
      </c>
      <c r="B9" s="85">
        <v>44247</v>
      </c>
      <c r="C9" s="84" t="s">
        <v>2015</v>
      </c>
      <c r="D9" s="123" t="s">
        <v>1937</v>
      </c>
      <c r="E9" s="84" t="str">
        <f t="shared" si="6"/>
        <v>Raymond</v>
      </c>
      <c r="F9" s="84" t="str">
        <f t="shared" si="7"/>
        <v>Bartlett</v>
      </c>
      <c r="G9" s="84" t="str">
        <f t="shared" si="8"/>
        <v>Men Senior</v>
      </c>
      <c r="H9" s="84" t="str">
        <f t="shared" si="9"/>
        <v>Atlantic Angling Club</v>
      </c>
      <c r="I9" s="123"/>
      <c r="J9" s="123" t="s">
        <v>8</v>
      </c>
      <c r="K9" s="123">
        <v>80</v>
      </c>
      <c r="L9" s="122">
        <f t="shared" si="10"/>
        <v>4.0999999999999996</v>
      </c>
      <c r="M9" s="122">
        <f t="shared" si="11"/>
        <v>4.0999999999999996</v>
      </c>
    </row>
    <row r="10" spans="1:13" hidden="1" x14ac:dyDescent="0.2">
      <c r="A10" s="84" t="s">
        <v>2014</v>
      </c>
      <c r="B10" s="85">
        <v>44247</v>
      </c>
      <c r="C10" s="84" t="s">
        <v>2015</v>
      </c>
      <c r="D10" s="123" t="s">
        <v>1937</v>
      </c>
      <c r="E10" s="84" t="str">
        <f t="shared" si="6"/>
        <v>Raymond</v>
      </c>
      <c r="F10" s="84" t="str">
        <f t="shared" si="7"/>
        <v>Bartlett</v>
      </c>
      <c r="G10" s="84" t="str">
        <f t="shared" si="8"/>
        <v>Men Senior</v>
      </c>
      <c r="H10" s="84" t="str">
        <f t="shared" si="9"/>
        <v>Atlantic Angling Club</v>
      </c>
      <c r="I10" s="123"/>
      <c r="J10" s="123" t="s">
        <v>20</v>
      </c>
      <c r="K10" s="123">
        <v>90</v>
      </c>
      <c r="L10" s="122">
        <f t="shared" si="10"/>
        <v>2.7</v>
      </c>
      <c r="M10" s="122">
        <f t="shared" si="11"/>
        <v>2.7</v>
      </c>
    </row>
    <row r="11" spans="1:13" hidden="1" x14ac:dyDescent="0.2">
      <c r="A11" s="84" t="s">
        <v>2014</v>
      </c>
      <c r="B11" s="85">
        <v>44247</v>
      </c>
      <c r="C11" s="84" t="s">
        <v>2015</v>
      </c>
      <c r="D11" s="123" t="s">
        <v>1834</v>
      </c>
      <c r="E11" s="84" t="str">
        <f t="shared" si="6"/>
        <v>Andy</v>
      </c>
      <c r="F11" s="84" t="str">
        <f t="shared" si="7"/>
        <v>Welzig</v>
      </c>
      <c r="G11" s="84" t="str">
        <f t="shared" si="8"/>
        <v>Men Master</v>
      </c>
      <c r="H11" s="84" t="str">
        <f t="shared" si="9"/>
        <v>Atlantic Angling Club</v>
      </c>
      <c r="I11" s="123"/>
      <c r="J11" s="123" t="s">
        <v>1406</v>
      </c>
      <c r="K11" s="123">
        <v>122</v>
      </c>
      <c r="L11" s="122">
        <f t="shared" si="10"/>
        <v>7.4</v>
      </c>
      <c r="M11" s="122">
        <f t="shared" si="11"/>
        <v>7.4</v>
      </c>
    </row>
    <row r="12" spans="1:13" hidden="1" x14ac:dyDescent="0.2">
      <c r="A12" s="84" t="s">
        <v>2014</v>
      </c>
      <c r="B12" s="85">
        <v>44247</v>
      </c>
      <c r="C12" s="84" t="s">
        <v>2015</v>
      </c>
      <c r="D12" s="123" t="s">
        <v>1834</v>
      </c>
      <c r="E12" s="84" t="str">
        <f t="shared" si="6"/>
        <v>Andy</v>
      </c>
      <c r="F12" s="84" t="str">
        <f t="shared" si="7"/>
        <v>Welzig</v>
      </c>
      <c r="G12" s="84" t="str">
        <f t="shared" si="8"/>
        <v>Men Master</v>
      </c>
      <c r="H12" s="84" t="str">
        <f t="shared" si="9"/>
        <v>Atlantic Angling Club</v>
      </c>
      <c r="I12" s="123"/>
      <c r="J12" s="123" t="s">
        <v>1421</v>
      </c>
      <c r="K12" s="123">
        <v>141</v>
      </c>
      <c r="L12" s="122">
        <f t="shared" si="10"/>
        <v>26.2</v>
      </c>
      <c r="M12" s="122">
        <f t="shared" si="11"/>
        <v>26.2</v>
      </c>
    </row>
    <row r="13" spans="1:13" hidden="1" x14ac:dyDescent="0.2">
      <c r="A13" s="84" t="s">
        <v>2014</v>
      </c>
      <c r="B13" s="85">
        <v>44247</v>
      </c>
      <c r="C13" s="84" t="s">
        <v>2015</v>
      </c>
      <c r="D13" s="123" t="s">
        <v>935</v>
      </c>
      <c r="E13" s="84" t="str">
        <f t="shared" si="6"/>
        <v>Jaco</v>
      </c>
      <c r="F13" s="84" t="str">
        <f t="shared" si="7"/>
        <v>MacGillygudy</v>
      </c>
      <c r="G13" s="84" t="str">
        <f t="shared" si="8"/>
        <v>Men Veteran</v>
      </c>
      <c r="H13" s="84" t="str">
        <f t="shared" si="9"/>
        <v>Atlantic Angling Club</v>
      </c>
      <c r="I13" s="123"/>
      <c r="J13" s="123" t="s">
        <v>1406</v>
      </c>
      <c r="K13" s="123">
        <v>127</v>
      </c>
      <c r="L13" s="122">
        <f t="shared" si="10"/>
        <v>8.5</v>
      </c>
      <c r="M13" s="122">
        <f t="shared" si="11"/>
        <v>8.5</v>
      </c>
    </row>
    <row r="14" spans="1:13" hidden="1" x14ac:dyDescent="0.2">
      <c r="A14" s="84" t="s">
        <v>2014</v>
      </c>
      <c r="B14" s="85">
        <v>44247</v>
      </c>
      <c r="C14" s="84" t="s">
        <v>2015</v>
      </c>
      <c r="D14" s="123" t="s">
        <v>861</v>
      </c>
      <c r="E14" s="84" t="str">
        <f t="shared" si="6"/>
        <v>Enya</v>
      </c>
      <c r="F14" s="84" t="str">
        <f t="shared" si="7"/>
        <v>MacGillygudy</v>
      </c>
      <c r="G14" s="84" t="str">
        <f t="shared" si="8"/>
        <v>Ladies U/16</v>
      </c>
      <c r="H14" s="84" t="str">
        <f t="shared" si="9"/>
        <v>Atlantic Angling Club</v>
      </c>
      <c r="I14" s="123"/>
      <c r="J14" s="123"/>
      <c r="K14" s="123"/>
      <c r="L14" s="122" t="str">
        <f t="shared" si="10"/>
        <v/>
      </c>
      <c r="M14" s="122" t="str">
        <f t="shared" si="11"/>
        <v/>
      </c>
    </row>
    <row r="15" spans="1:13" hidden="1" x14ac:dyDescent="0.2">
      <c r="A15" s="84" t="s">
        <v>2014</v>
      </c>
      <c r="B15" s="85">
        <v>44247</v>
      </c>
      <c r="C15" s="84" t="s">
        <v>2015</v>
      </c>
      <c r="D15" s="123" t="s">
        <v>548</v>
      </c>
      <c r="E15" s="84" t="str">
        <f t="shared" si="6"/>
        <v>Johan</v>
      </c>
      <c r="F15" s="84" t="str">
        <f t="shared" si="7"/>
        <v>Mostert</v>
      </c>
      <c r="G15" s="84" t="str">
        <f t="shared" si="8"/>
        <v>Men Senior</v>
      </c>
      <c r="H15" s="84" t="str">
        <f t="shared" si="9"/>
        <v>Atlantic Angling Club</v>
      </c>
      <c r="I15" s="123"/>
      <c r="J15" s="123" t="s">
        <v>1406</v>
      </c>
      <c r="K15" s="123">
        <v>98</v>
      </c>
      <c r="L15" s="122">
        <f t="shared" si="10"/>
        <v>3.4</v>
      </c>
      <c r="M15" s="122">
        <f t="shared" si="11"/>
        <v>3.4</v>
      </c>
    </row>
    <row r="16" spans="1:13" hidden="1" x14ac:dyDescent="0.2">
      <c r="A16" s="84" t="s">
        <v>2014</v>
      </c>
      <c r="B16" s="85">
        <v>44247</v>
      </c>
      <c r="C16" s="84" t="s">
        <v>2015</v>
      </c>
      <c r="D16" s="123" t="s">
        <v>1570</v>
      </c>
      <c r="E16" s="84" t="str">
        <f t="shared" si="6"/>
        <v>Andre</v>
      </c>
      <c r="F16" s="84" t="str">
        <f t="shared" si="7"/>
        <v>Bachran</v>
      </c>
      <c r="G16" s="84" t="str">
        <f t="shared" si="8"/>
        <v>Men Master</v>
      </c>
      <c r="H16" s="84" t="str">
        <f t="shared" si="9"/>
        <v>Atlantic Angling Club</v>
      </c>
      <c r="I16" s="123"/>
      <c r="J16" s="123" t="s">
        <v>1405</v>
      </c>
      <c r="K16" s="123">
        <v>159</v>
      </c>
      <c r="L16" s="122">
        <f t="shared" si="10"/>
        <v>21.3</v>
      </c>
      <c r="M16" s="122">
        <f t="shared" si="11"/>
        <v>21.3</v>
      </c>
    </row>
    <row r="17" spans="1:13" hidden="1" x14ac:dyDescent="0.2">
      <c r="A17" s="84" t="s">
        <v>2014</v>
      </c>
      <c r="B17" s="85">
        <v>44247</v>
      </c>
      <c r="C17" s="84" t="s">
        <v>2015</v>
      </c>
      <c r="D17" s="123" t="s">
        <v>1570</v>
      </c>
      <c r="E17" s="84" t="str">
        <f t="shared" si="6"/>
        <v>Andre</v>
      </c>
      <c r="F17" s="84" t="str">
        <f t="shared" si="7"/>
        <v>Bachran</v>
      </c>
      <c r="G17" s="84" t="str">
        <f t="shared" si="8"/>
        <v>Men Master</v>
      </c>
      <c r="H17" s="84" t="str">
        <f t="shared" si="9"/>
        <v>Atlantic Angling Club</v>
      </c>
      <c r="I17" s="123"/>
      <c r="J17" s="123" t="s">
        <v>1405</v>
      </c>
      <c r="K17" s="123">
        <v>135</v>
      </c>
      <c r="L17" s="122">
        <f t="shared" si="10"/>
        <v>12.1</v>
      </c>
      <c r="M17" s="122">
        <f t="shared" si="11"/>
        <v>12.1</v>
      </c>
    </row>
    <row r="18" spans="1:13" hidden="1" x14ac:dyDescent="0.2">
      <c r="A18" s="84" t="s">
        <v>2014</v>
      </c>
      <c r="B18" s="85">
        <v>44247</v>
      </c>
      <c r="C18" s="84" t="s">
        <v>2015</v>
      </c>
      <c r="D18" s="123" t="s">
        <v>1571</v>
      </c>
      <c r="E18" s="84" t="str">
        <f t="shared" si="6"/>
        <v>Kay</v>
      </c>
      <c r="F18" s="84" t="str">
        <f t="shared" si="7"/>
        <v>Bachran</v>
      </c>
      <c r="G18" s="84" t="str">
        <f t="shared" si="8"/>
        <v>Men U/21</v>
      </c>
      <c r="H18" s="84" t="str">
        <f t="shared" si="9"/>
        <v>Atlantic Angling Club</v>
      </c>
      <c r="I18" s="123"/>
      <c r="J18" s="123" t="s">
        <v>1405</v>
      </c>
      <c r="K18" s="123">
        <v>138</v>
      </c>
      <c r="L18" s="122">
        <f t="shared" si="10"/>
        <v>13.1</v>
      </c>
      <c r="M18" s="122">
        <f t="shared" si="11"/>
        <v>13.1</v>
      </c>
    </row>
    <row r="19" spans="1:13" hidden="1" x14ac:dyDescent="0.2">
      <c r="A19" s="84" t="s">
        <v>2014</v>
      </c>
      <c r="B19" s="85">
        <v>44247</v>
      </c>
      <c r="C19" s="84" t="s">
        <v>2015</v>
      </c>
      <c r="D19" s="123" t="s">
        <v>1571</v>
      </c>
      <c r="E19" s="84" t="str">
        <f t="shared" si="6"/>
        <v>Kay</v>
      </c>
      <c r="F19" s="84" t="str">
        <f t="shared" si="7"/>
        <v>Bachran</v>
      </c>
      <c r="G19" s="84" t="str">
        <f t="shared" si="8"/>
        <v>Men U/21</v>
      </c>
      <c r="H19" s="84" t="str">
        <f t="shared" si="9"/>
        <v>Atlantic Angling Club</v>
      </c>
      <c r="I19" s="123"/>
      <c r="J19" s="123" t="s">
        <v>1405</v>
      </c>
      <c r="K19" s="123">
        <v>137</v>
      </c>
      <c r="L19" s="122">
        <f t="shared" si="10"/>
        <v>12.8</v>
      </c>
      <c r="M19" s="122">
        <f t="shared" si="11"/>
        <v>12.8</v>
      </c>
    </row>
    <row r="20" spans="1:13" hidden="1" x14ac:dyDescent="0.2">
      <c r="A20" s="84" t="s">
        <v>2014</v>
      </c>
      <c r="B20" s="85">
        <v>44247</v>
      </c>
      <c r="C20" s="84" t="s">
        <v>2015</v>
      </c>
      <c r="D20" s="123" t="s">
        <v>1571</v>
      </c>
      <c r="E20" s="84" t="str">
        <f t="shared" si="6"/>
        <v>Kay</v>
      </c>
      <c r="F20" s="84" t="str">
        <f t="shared" si="7"/>
        <v>Bachran</v>
      </c>
      <c r="G20" s="84" t="str">
        <f t="shared" si="8"/>
        <v>Men U/21</v>
      </c>
      <c r="H20" s="84" t="str">
        <f t="shared" si="9"/>
        <v>Atlantic Angling Club</v>
      </c>
      <c r="I20" s="123"/>
      <c r="J20" s="123" t="s">
        <v>1405</v>
      </c>
      <c r="K20" s="123">
        <v>143</v>
      </c>
      <c r="L20" s="122">
        <f t="shared" si="10"/>
        <v>14.8</v>
      </c>
      <c r="M20" s="122">
        <f t="shared" si="11"/>
        <v>14.8</v>
      </c>
    </row>
    <row r="21" spans="1:13" hidden="1" x14ac:dyDescent="0.2">
      <c r="A21" s="84" t="s">
        <v>2014</v>
      </c>
      <c r="B21" s="85">
        <v>44247</v>
      </c>
      <c r="C21" s="84" t="s">
        <v>2015</v>
      </c>
      <c r="D21" s="123" t="s">
        <v>1571</v>
      </c>
      <c r="E21" s="84" t="str">
        <f t="shared" si="6"/>
        <v>Kay</v>
      </c>
      <c r="F21" s="84" t="str">
        <f t="shared" si="7"/>
        <v>Bachran</v>
      </c>
      <c r="G21" s="84" t="str">
        <f t="shared" si="8"/>
        <v>Men U/21</v>
      </c>
      <c r="H21" s="84" t="str">
        <f t="shared" si="9"/>
        <v>Atlantic Angling Club</v>
      </c>
      <c r="I21" s="123"/>
      <c r="J21" s="123" t="s">
        <v>1405</v>
      </c>
      <c r="K21" s="123">
        <v>77</v>
      </c>
      <c r="L21" s="122">
        <f t="shared" si="10"/>
        <v>1.8</v>
      </c>
      <c r="M21" s="122">
        <f t="shared" si="11"/>
        <v>1.8</v>
      </c>
    </row>
    <row r="22" spans="1:13" hidden="1" x14ac:dyDescent="0.2">
      <c r="A22" s="84" t="s">
        <v>2014</v>
      </c>
      <c r="B22" s="85">
        <v>44247</v>
      </c>
      <c r="C22" s="84" t="s">
        <v>2015</v>
      </c>
      <c r="D22" s="123" t="s">
        <v>1571</v>
      </c>
      <c r="E22" s="84" t="str">
        <f t="shared" si="6"/>
        <v>Kay</v>
      </c>
      <c r="F22" s="84" t="str">
        <f t="shared" si="7"/>
        <v>Bachran</v>
      </c>
      <c r="G22" s="84" t="str">
        <f t="shared" si="8"/>
        <v>Men U/21</v>
      </c>
      <c r="H22" s="84" t="str">
        <f t="shared" si="9"/>
        <v>Atlantic Angling Club</v>
      </c>
      <c r="I22" s="123"/>
      <c r="J22" s="123" t="s">
        <v>1399</v>
      </c>
      <c r="K22" s="123">
        <v>84</v>
      </c>
      <c r="L22" s="122">
        <f t="shared" si="10"/>
        <v>7.2</v>
      </c>
      <c r="M22" s="122">
        <f t="shared" si="11"/>
        <v>7.2</v>
      </c>
    </row>
    <row r="23" spans="1:13" hidden="1" x14ac:dyDescent="0.2">
      <c r="A23" s="84" t="s">
        <v>2014</v>
      </c>
      <c r="B23" s="85">
        <v>44247</v>
      </c>
      <c r="C23" s="84" t="s">
        <v>2015</v>
      </c>
      <c r="D23" s="123" t="s">
        <v>995</v>
      </c>
      <c r="E23" s="84" t="str">
        <f t="shared" si="6"/>
        <v>Jaco</v>
      </c>
      <c r="F23" s="84" t="str">
        <f t="shared" si="7"/>
        <v>Venter</v>
      </c>
      <c r="G23" s="84" t="str">
        <f t="shared" si="8"/>
        <v>Men Master</v>
      </c>
      <c r="H23" s="84" t="str">
        <f t="shared" si="9"/>
        <v>Atlantic Angling Club</v>
      </c>
      <c r="I23" s="123"/>
      <c r="J23" s="123"/>
      <c r="K23" s="123"/>
      <c r="L23" s="122" t="str">
        <f t="shared" si="10"/>
        <v/>
      </c>
      <c r="M23" s="122" t="str">
        <f t="shared" si="11"/>
        <v/>
      </c>
    </row>
    <row r="24" spans="1:13" hidden="1" x14ac:dyDescent="0.2">
      <c r="A24" s="84" t="s">
        <v>2014</v>
      </c>
      <c r="B24" s="85">
        <v>44247</v>
      </c>
      <c r="C24" s="84" t="s">
        <v>2015</v>
      </c>
      <c r="D24" s="123" t="s">
        <v>745</v>
      </c>
      <c r="E24" s="84" t="str">
        <f t="shared" si="6"/>
        <v>Adri</v>
      </c>
      <c r="F24" s="84" t="str">
        <f t="shared" si="7"/>
        <v>Roets</v>
      </c>
      <c r="G24" s="84" t="str">
        <f t="shared" si="8"/>
        <v>Men Master</v>
      </c>
      <c r="H24" s="84" t="str">
        <f t="shared" si="9"/>
        <v>Atlantic Angling Club</v>
      </c>
      <c r="I24" s="123"/>
      <c r="J24" s="123" t="s">
        <v>1405</v>
      </c>
      <c r="K24" s="123">
        <v>165</v>
      </c>
      <c r="L24" s="122">
        <f t="shared" si="10"/>
        <v>24.1</v>
      </c>
      <c r="M24" s="122">
        <f t="shared" si="11"/>
        <v>24.1</v>
      </c>
    </row>
    <row r="25" spans="1:13" hidden="1" x14ac:dyDescent="0.2">
      <c r="A25" s="84" t="s">
        <v>2014</v>
      </c>
      <c r="B25" s="85">
        <v>44247</v>
      </c>
      <c r="C25" s="84" t="s">
        <v>2015</v>
      </c>
      <c r="D25" s="123" t="s">
        <v>745</v>
      </c>
      <c r="E25" s="84" t="str">
        <f t="shared" si="6"/>
        <v>Adri</v>
      </c>
      <c r="F25" s="84" t="str">
        <f t="shared" si="7"/>
        <v>Roets</v>
      </c>
      <c r="G25" s="84" t="str">
        <f t="shared" si="8"/>
        <v>Men Master</v>
      </c>
      <c r="H25" s="84" t="str">
        <f t="shared" si="9"/>
        <v>Atlantic Angling Club</v>
      </c>
      <c r="I25" s="123"/>
      <c r="J25" s="123" t="s">
        <v>1405</v>
      </c>
      <c r="K25" s="123">
        <v>161</v>
      </c>
      <c r="L25" s="122">
        <f t="shared" si="10"/>
        <v>22.2</v>
      </c>
      <c r="M25" s="122">
        <f t="shared" si="11"/>
        <v>22.2</v>
      </c>
    </row>
    <row r="26" spans="1:13" hidden="1" x14ac:dyDescent="0.2">
      <c r="A26" s="84" t="s">
        <v>2014</v>
      </c>
      <c r="B26" s="85">
        <v>44247</v>
      </c>
      <c r="C26" s="84" t="s">
        <v>2015</v>
      </c>
      <c r="D26" s="123" t="s">
        <v>745</v>
      </c>
      <c r="E26" s="84" t="str">
        <f t="shared" si="6"/>
        <v>Adri</v>
      </c>
      <c r="F26" s="84" t="str">
        <f t="shared" si="7"/>
        <v>Roets</v>
      </c>
      <c r="G26" s="84" t="str">
        <f t="shared" si="8"/>
        <v>Men Master</v>
      </c>
      <c r="H26" s="84" t="str">
        <f t="shared" si="9"/>
        <v>Atlantic Angling Club</v>
      </c>
      <c r="I26" s="123"/>
      <c r="J26" s="123" t="s">
        <v>1405</v>
      </c>
      <c r="K26" s="123">
        <v>138</v>
      </c>
      <c r="L26" s="122">
        <f t="shared" si="10"/>
        <v>13.1</v>
      </c>
      <c r="M26" s="122">
        <f t="shared" si="11"/>
        <v>13.1</v>
      </c>
    </row>
    <row r="27" spans="1:13" hidden="1" x14ac:dyDescent="0.2">
      <c r="A27" s="84" t="s">
        <v>2014</v>
      </c>
      <c r="B27" s="85">
        <v>44247</v>
      </c>
      <c r="C27" s="84" t="s">
        <v>2015</v>
      </c>
      <c r="D27" s="123" t="s">
        <v>745</v>
      </c>
      <c r="E27" s="84" t="str">
        <f t="shared" si="6"/>
        <v>Adri</v>
      </c>
      <c r="F27" s="84" t="str">
        <f t="shared" si="7"/>
        <v>Roets</v>
      </c>
      <c r="G27" s="84" t="str">
        <f t="shared" si="8"/>
        <v>Men Master</v>
      </c>
      <c r="H27" s="84" t="str">
        <f t="shared" si="9"/>
        <v>Atlantic Angling Club</v>
      </c>
      <c r="I27" s="123"/>
      <c r="J27" s="123" t="s">
        <v>1405</v>
      </c>
      <c r="K27" s="123">
        <v>128</v>
      </c>
      <c r="L27" s="122">
        <f t="shared" si="10"/>
        <v>10.1</v>
      </c>
      <c r="M27" s="122">
        <f t="shared" si="11"/>
        <v>10.1</v>
      </c>
    </row>
    <row r="28" spans="1:13" hidden="1" x14ac:dyDescent="0.2">
      <c r="A28" s="84" t="s">
        <v>2014</v>
      </c>
      <c r="B28" s="85">
        <v>44247</v>
      </c>
      <c r="C28" s="84" t="s">
        <v>2015</v>
      </c>
      <c r="D28" s="123" t="s">
        <v>745</v>
      </c>
      <c r="E28" s="84" t="str">
        <f t="shared" si="6"/>
        <v>Adri</v>
      </c>
      <c r="F28" s="84" t="str">
        <f t="shared" si="7"/>
        <v>Roets</v>
      </c>
      <c r="G28" s="84" t="str">
        <f t="shared" si="8"/>
        <v>Men Master</v>
      </c>
      <c r="H28" s="84" t="str">
        <f t="shared" si="9"/>
        <v>Atlantic Angling Club</v>
      </c>
      <c r="I28" s="123"/>
      <c r="J28" s="123" t="s">
        <v>1421</v>
      </c>
      <c r="K28" s="123">
        <v>112</v>
      </c>
      <c r="L28" s="122">
        <f t="shared" si="10"/>
        <v>12.7</v>
      </c>
      <c r="M28" s="122">
        <f t="shared" si="11"/>
        <v>12.7</v>
      </c>
    </row>
    <row r="29" spans="1:13" hidden="1" x14ac:dyDescent="0.2">
      <c r="A29" s="84" t="s">
        <v>2014</v>
      </c>
      <c r="B29" s="85">
        <v>44247</v>
      </c>
      <c r="C29" s="84" t="s">
        <v>2015</v>
      </c>
      <c r="D29" s="123" t="s">
        <v>560</v>
      </c>
      <c r="E29" s="84" t="str">
        <f t="shared" si="6"/>
        <v>Jörg</v>
      </c>
      <c r="F29" s="84" t="str">
        <f t="shared" si="7"/>
        <v>Walter</v>
      </c>
      <c r="G29" s="84" t="str">
        <f t="shared" si="8"/>
        <v>Men Grand Masters</v>
      </c>
      <c r="H29" s="84" t="str">
        <f t="shared" si="9"/>
        <v>Atlantic Angling Club</v>
      </c>
      <c r="I29" s="123"/>
      <c r="J29" s="123" t="s">
        <v>1405</v>
      </c>
      <c r="K29" s="123">
        <v>128</v>
      </c>
      <c r="L29" s="122">
        <f t="shared" si="10"/>
        <v>10.1</v>
      </c>
      <c r="M29" s="122">
        <f t="shared" si="11"/>
        <v>10.1</v>
      </c>
    </row>
    <row r="30" spans="1:13" hidden="1" x14ac:dyDescent="0.2">
      <c r="A30" s="84" t="s">
        <v>2014</v>
      </c>
      <c r="B30" s="85">
        <v>44247</v>
      </c>
      <c r="C30" s="84" t="s">
        <v>2015</v>
      </c>
      <c r="D30" s="123" t="s">
        <v>560</v>
      </c>
      <c r="E30" s="84" t="str">
        <f t="shared" si="6"/>
        <v>Jörg</v>
      </c>
      <c r="F30" s="84" t="str">
        <f t="shared" si="7"/>
        <v>Walter</v>
      </c>
      <c r="G30" s="84" t="str">
        <f t="shared" si="8"/>
        <v>Men Grand Masters</v>
      </c>
      <c r="H30" s="84" t="str">
        <f t="shared" si="9"/>
        <v>Atlantic Angling Club</v>
      </c>
      <c r="I30" s="123"/>
      <c r="J30" s="123" t="s">
        <v>1405</v>
      </c>
      <c r="K30" s="123">
        <v>166</v>
      </c>
      <c r="L30" s="122">
        <f t="shared" si="10"/>
        <v>24.6</v>
      </c>
      <c r="M30" s="122">
        <f t="shared" si="11"/>
        <v>24.6</v>
      </c>
    </row>
    <row r="31" spans="1:13" hidden="1" x14ac:dyDescent="0.2">
      <c r="A31" s="84" t="s">
        <v>2014</v>
      </c>
      <c r="B31" s="85">
        <v>44247</v>
      </c>
      <c r="C31" s="84" t="s">
        <v>2015</v>
      </c>
      <c r="D31" s="123" t="s">
        <v>560</v>
      </c>
      <c r="E31" s="84" t="str">
        <f t="shared" si="6"/>
        <v>Jörg</v>
      </c>
      <c r="F31" s="84" t="str">
        <f t="shared" si="7"/>
        <v>Walter</v>
      </c>
      <c r="G31" s="84" t="str">
        <f t="shared" si="8"/>
        <v>Men Grand Masters</v>
      </c>
      <c r="H31" s="84" t="str">
        <f t="shared" si="9"/>
        <v>Atlantic Angling Club</v>
      </c>
      <c r="I31" s="123"/>
      <c r="J31" s="123" t="s">
        <v>1405</v>
      </c>
      <c r="K31" s="123">
        <v>137</v>
      </c>
      <c r="L31" s="122">
        <f t="shared" si="10"/>
        <v>12.8</v>
      </c>
      <c r="M31" s="122">
        <f t="shared" si="11"/>
        <v>12.8</v>
      </c>
    </row>
    <row r="32" spans="1:13" hidden="1" x14ac:dyDescent="0.2">
      <c r="A32" s="84" t="s">
        <v>2014</v>
      </c>
      <c r="B32" s="85">
        <v>44247</v>
      </c>
      <c r="C32" s="84" t="s">
        <v>2015</v>
      </c>
      <c r="D32" s="123" t="s">
        <v>560</v>
      </c>
      <c r="E32" s="84" t="str">
        <f t="shared" si="6"/>
        <v>Jörg</v>
      </c>
      <c r="F32" s="84" t="str">
        <f t="shared" si="7"/>
        <v>Walter</v>
      </c>
      <c r="G32" s="84" t="str">
        <f t="shared" si="8"/>
        <v>Men Grand Masters</v>
      </c>
      <c r="H32" s="84" t="str">
        <f t="shared" si="9"/>
        <v>Atlantic Angling Club</v>
      </c>
      <c r="I32" s="123"/>
      <c r="J32" s="123" t="s">
        <v>1405</v>
      </c>
      <c r="K32" s="123">
        <v>83</v>
      </c>
      <c r="L32" s="122">
        <f t="shared" si="10"/>
        <v>2.2999999999999998</v>
      </c>
      <c r="M32" s="122">
        <f t="shared" si="11"/>
        <v>2.2999999999999998</v>
      </c>
    </row>
    <row r="33" spans="1:13" hidden="1" x14ac:dyDescent="0.2">
      <c r="A33" s="84" t="s">
        <v>2014</v>
      </c>
      <c r="B33" s="85">
        <v>44247</v>
      </c>
      <c r="C33" s="84" t="s">
        <v>2015</v>
      </c>
      <c r="D33" s="123" t="s">
        <v>560</v>
      </c>
      <c r="E33" s="84" t="str">
        <f t="shared" si="6"/>
        <v>Jörg</v>
      </c>
      <c r="F33" s="84" t="str">
        <f t="shared" si="7"/>
        <v>Walter</v>
      </c>
      <c r="G33" s="84" t="str">
        <f t="shared" si="8"/>
        <v>Men Grand Masters</v>
      </c>
      <c r="H33" s="84" t="str">
        <f t="shared" si="9"/>
        <v>Atlantic Angling Club</v>
      </c>
      <c r="I33" s="123"/>
      <c r="J33" s="123" t="s">
        <v>1421</v>
      </c>
      <c r="K33" s="123">
        <v>118</v>
      </c>
      <c r="L33" s="122">
        <f t="shared" si="10"/>
        <v>15</v>
      </c>
      <c r="M33" s="122">
        <f t="shared" si="11"/>
        <v>15</v>
      </c>
    </row>
    <row r="34" spans="1:13" hidden="1" x14ac:dyDescent="0.2">
      <c r="A34" s="84" t="s">
        <v>2014</v>
      </c>
      <c r="B34" s="85">
        <v>44247</v>
      </c>
      <c r="C34" s="84" t="s">
        <v>2015</v>
      </c>
      <c r="D34" s="123" t="s">
        <v>560</v>
      </c>
      <c r="E34" s="84" t="str">
        <f t="shared" si="6"/>
        <v>Jörg</v>
      </c>
      <c r="F34" s="84" t="str">
        <f t="shared" si="7"/>
        <v>Walter</v>
      </c>
      <c r="G34" s="84" t="str">
        <f t="shared" si="8"/>
        <v>Men Grand Masters</v>
      </c>
      <c r="H34" s="84" t="str">
        <f t="shared" si="9"/>
        <v>Atlantic Angling Club</v>
      </c>
      <c r="I34" s="123"/>
      <c r="J34" s="123" t="s">
        <v>1383</v>
      </c>
      <c r="K34" s="123">
        <v>70</v>
      </c>
      <c r="L34" s="122">
        <f t="shared" si="10"/>
        <v>6.2</v>
      </c>
      <c r="M34" s="122">
        <f t="shared" si="11"/>
        <v>6.2</v>
      </c>
    </row>
    <row r="35" spans="1:13" hidden="1" x14ac:dyDescent="0.2">
      <c r="A35" s="84" t="s">
        <v>2014</v>
      </c>
      <c r="B35" s="85">
        <v>44247</v>
      </c>
      <c r="C35" s="84" t="s">
        <v>2015</v>
      </c>
      <c r="D35" s="123" t="s">
        <v>996</v>
      </c>
      <c r="E35" s="84" t="str">
        <f t="shared" si="6"/>
        <v>Andries</v>
      </c>
      <c r="F35" s="84" t="str">
        <f t="shared" si="7"/>
        <v>Burger</v>
      </c>
      <c r="G35" s="84" t="str">
        <f t="shared" si="8"/>
        <v>Men Master</v>
      </c>
      <c r="H35" s="84" t="str">
        <f t="shared" si="9"/>
        <v>Atlantic Angling Club</v>
      </c>
      <c r="I35" s="123"/>
      <c r="J35" s="123" t="s">
        <v>1406</v>
      </c>
      <c r="K35" s="123">
        <v>104</v>
      </c>
      <c r="L35" s="122">
        <f t="shared" si="10"/>
        <v>4.2</v>
      </c>
      <c r="M35" s="122">
        <f t="shared" si="11"/>
        <v>4.2</v>
      </c>
    </row>
    <row r="36" spans="1:13" hidden="1" x14ac:dyDescent="0.2">
      <c r="A36" s="84" t="s">
        <v>2014</v>
      </c>
      <c r="B36" s="85">
        <v>44247</v>
      </c>
      <c r="C36" s="84" t="s">
        <v>2015</v>
      </c>
      <c r="D36" s="123" t="s">
        <v>996</v>
      </c>
      <c r="E36" s="84" t="str">
        <f t="shared" si="6"/>
        <v>Andries</v>
      </c>
      <c r="F36" s="84" t="str">
        <f t="shared" si="7"/>
        <v>Burger</v>
      </c>
      <c r="G36" s="84" t="str">
        <f t="shared" si="8"/>
        <v>Men Master</v>
      </c>
      <c r="H36" s="84" t="str">
        <f t="shared" si="9"/>
        <v>Atlantic Angling Club</v>
      </c>
      <c r="I36" s="123"/>
      <c r="J36" s="123" t="s">
        <v>1405</v>
      </c>
      <c r="K36" s="123">
        <v>100</v>
      </c>
      <c r="L36" s="122">
        <f t="shared" si="10"/>
        <v>4.3</v>
      </c>
      <c r="M36" s="122">
        <f t="shared" si="11"/>
        <v>4.3</v>
      </c>
    </row>
    <row r="37" spans="1:13" hidden="1" x14ac:dyDescent="0.2">
      <c r="A37" s="84" t="s">
        <v>2014</v>
      </c>
      <c r="B37" s="85">
        <v>44247</v>
      </c>
      <c r="C37" s="84" t="s">
        <v>2015</v>
      </c>
      <c r="D37" s="123" t="s">
        <v>1849</v>
      </c>
      <c r="E37" s="84" t="str">
        <f t="shared" si="6"/>
        <v>Jacobus</v>
      </c>
      <c r="F37" s="84" t="str">
        <f t="shared" si="7"/>
        <v>Steyl</v>
      </c>
      <c r="G37" s="84" t="str">
        <f t="shared" si="8"/>
        <v>Men Grand Masters</v>
      </c>
      <c r="H37" s="84" t="str">
        <f t="shared" si="9"/>
        <v>Atlantic Angling Club</v>
      </c>
      <c r="I37" s="123"/>
      <c r="J37" s="123" t="s">
        <v>1405</v>
      </c>
      <c r="K37" s="123">
        <v>148</v>
      </c>
      <c r="L37" s="122">
        <f t="shared" si="10"/>
        <v>16.600000000000001</v>
      </c>
      <c r="M37" s="122">
        <f t="shared" si="11"/>
        <v>16.600000000000001</v>
      </c>
    </row>
    <row r="38" spans="1:13" hidden="1" x14ac:dyDescent="0.2">
      <c r="A38" s="84" t="s">
        <v>2014</v>
      </c>
      <c r="B38" s="85">
        <v>44247</v>
      </c>
      <c r="C38" s="84" t="s">
        <v>2015</v>
      </c>
      <c r="D38" s="123" t="s">
        <v>1849</v>
      </c>
      <c r="E38" s="84" t="str">
        <f t="shared" si="6"/>
        <v>Jacobus</v>
      </c>
      <c r="F38" s="84" t="str">
        <f t="shared" si="7"/>
        <v>Steyl</v>
      </c>
      <c r="G38" s="84" t="str">
        <f t="shared" si="8"/>
        <v>Men Grand Masters</v>
      </c>
      <c r="H38" s="84" t="str">
        <f t="shared" si="9"/>
        <v>Atlantic Angling Club</v>
      </c>
      <c r="I38" s="123"/>
      <c r="J38" s="123" t="s">
        <v>1406</v>
      </c>
      <c r="K38" s="123">
        <v>100</v>
      </c>
      <c r="L38" s="122">
        <f t="shared" si="10"/>
        <v>3.7</v>
      </c>
      <c r="M38" s="122">
        <f t="shared" si="11"/>
        <v>3.7</v>
      </c>
    </row>
    <row r="39" spans="1:13" hidden="1" x14ac:dyDescent="0.2">
      <c r="A39" s="84" t="s">
        <v>2014</v>
      </c>
      <c r="B39" s="85">
        <v>44247</v>
      </c>
      <c r="C39" s="84" t="s">
        <v>2015</v>
      </c>
      <c r="D39" s="123" t="s">
        <v>1849</v>
      </c>
      <c r="E39" s="84" t="str">
        <f t="shared" si="6"/>
        <v>Jacobus</v>
      </c>
      <c r="F39" s="84" t="str">
        <f t="shared" si="7"/>
        <v>Steyl</v>
      </c>
      <c r="G39" s="84" t="str">
        <f t="shared" si="8"/>
        <v>Men Grand Masters</v>
      </c>
      <c r="H39" s="84" t="str">
        <f t="shared" si="9"/>
        <v>Atlantic Angling Club</v>
      </c>
      <c r="I39" s="123"/>
      <c r="J39" s="123" t="s">
        <v>1406</v>
      </c>
      <c r="K39" s="123">
        <v>108</v>
      </c>
      <c r="L39" s="122">
        <f t="shared" si="10"/>
        <v>4.8</v>
      </c>
      <c r="M39" s="122">
        <f t="shared" si="11"/>
        <v>4.8</v>
      </c>
    </row>
    <row r="40" spans="1:13" hidden="1" x14ac:dyDescent="0.2">
      <c r="A40" s="84" t="s">
        <v>2014</v>
      </c>
      <c r="B40" s="85">
        <v>44247</v>
      </c>
      <c r="C40" s="84" t="s">
        <v>2015</v>
      </c>
      <c r="D40" s="123" t="s">
        <v>1791</v>
      </c>
      <c r="E40" s="84" t="str">
        <f t="shared" si="6"/>
        <v>Espe</v>
      </c>
      <c r="F40" s="84" t="str">
        <f t="shared" si="7"/>
        <v>Steyl</v>
      </c>
      <c r="G40" s="84" t="str">
        <f t="shared" si="8"/>
        <v>Men Veteran</v>
      </c>
      <c r="H40" s="84" t="str">
        <f t="shared" si="9"/>
        <v>Atlantic Angling Club</v>
      </c>
      <c r="I40" s="123"/>
      <c r="J40" s="123" t="s">
        <v>1405</v>
      </c>
      <c r="K40" s="123">
        <v>161</v>
      </c>
      <c r="L40" s="122">
        <f t="shared" si="10"/>
        <v>22.2</v>
      </c>
      <c r="M40" s="122">
        <f t="shared" si="11"/>
        <v>22.2</v>
      </c>
    </row>
    <row r="41" spans="1:13" hidden="1" x14ac:dyDescent="0.2">
      <c r="A41" s="84" t="s">
        <v>2014</v>
      </c>
      <c r="B41" s="85">
        <v>44247</v>
      </c>
      <c r="C41" s="84" t="s">
        <v>2015</v>
      </c>
      <c r="D41" s="123" t="s">
        <v>1709</v>
      </c>
      <c r="E41" s="84" t="str">
        <f t="shared" si="6"/>
        <v>Sven</v>
      </c>
      <c r="F41" s="84" t="str">
        <f t="shared" si="7"/>
        <v>Welzig</v>
      </c>
      <c r="G41" s="84" t="str">
        <f t="shared" si="8"/>
        <v>Men U/21</v>
      </c>
      <c r="H41" s="84" t="str">
        <f t="shared" si="9"/>
        <v>Atlantic Angling Club</v>
      </c>
      <c r="I41" s="123"/>
      <c r="J41" s="123" t="s">
        <v>1405</v>
      </c>
      <c r="K41" s="123">
        <v>131</v>
      </c>
      <c r="L41" s="122">
        <f t="shared" si="10"/>
        <v>10.9</v>
      </c>
      <c r="M41" s="122">
        <f t="shared" si="11"/>
        <v>10.9</v>
      </c>
    </row>
    <row r="42" spans="1:13" hidden="1" x14ac:dyDescent="0.2">
      <c r="A42" s="84" t="s">
        <v>2014</v>
      </c>
      <c r="B42" s="85">
        <v>44247</v>
      </c>
      <c r="C42" s="84" t="s">
        <v>2015</v>
      </c>
      <c r="D42" s="123" t="s">
        <v>1709</v>
      </c>
      <c r="E42" s="84" t="str">
        <f t="shared" si="6"/>
        <v>Sven</v>
      </c>
      <c r="F42" s="84" t="str">
        <f t="shared" si="7"/>
        <v>Welzig</v>
      </c>
      <c r="G42" s="84" t="str">
        <f t="shared" si="8"/>
        <v>Men U/21</v>
      </c>
      <c r="H42" s="84" t="str">
        <f t="shared" si="9"/>
        <v>Atlantic Angling Club</v>
      </c>
      <c r="I42" s="123"/>
      <c r="J42" s="123" t="s">
        <v>1405</v>
      </c>
      <c r="K42" s="123">
        <v>162</v>
      </c>
      <c r="L42" s="122">
        <f t="shared" si="10"/>
        <v>22.7</v>
      </c>
      <c r="M42" s="122">
        <f t="shared" si="11"/>
        <v>22.7</v>
      </c>
    </row>
    <row r="43" spans="1:13" hidden="1" x14ac:dyDescent="0.2">
      <c r="A43" s="84" t="s">
        <v>2014</v>
      </c>
      <c r="B43" s="85">
        <v>44247</v>
      </c>
      <c r="C43" s="84" t="s">
        <v>2015</v>
      </c>
      <c r="D43" s="123" t="s">
        <v>1709</v>
      </c>
      <c r="E43" s="84" t="str">
        <f t="shared" si="6"/>
        <v>Sven</v>
      </c>
      <c r="F43" s="84" t="str">
        <f t="shared" si="7"/>
        <v>Welzig</v>
      </c>
      <c r="G43" s="84" t="str">
        <f t="shared" si="8"/>
        <v>Men U/21</v>
      </c>
      <c r="H43" s="84" t="str">
        <f t="shared" si="9"/>
        <v>Atlantic Angling Club</v>
      </c>
      <c r="I43" s="123"/>
      <c r="J43" s="123" t="s">
        <v>1405</v>
      </c>
      <c r="K43" s="123">
        <v>137</v>
      </c>
      <c r="L43" s="122">
        <f t="shared" si="10"/>
        <v>12.8</v>
      </c>
      <c r="M43" s="122">
        <f t="shared" si="11"/>
        <v>12.8</v>
      </c>
    </row>
    <row r="44" spans="1:13" hidden="1" x14ac:dyDescent="0.2">
      <c r="A44" s="84" t="s">
        <v>2014</v>
      </c>
      <c r="B44" s="85">
        <v>44247</v>
      </c>
      <c r="C44" s="84" t="s">
        <v>2015</v>
      </c>
      <c r="D44" s="123" t="s">
        <v>1709</v>
      </c>
      <c r="E44" s="84" t="str">
        <f t="shared" si="6"/>
        <v>Sven</v>
      </c>
      <c r="F44" s="84" t="str">
        <f t="shared" si="7"/>
        <v>Welzig</v>
      </c>
      <c r="G44" s="84" t="str">
        <f t="shared" si="8"/>
        <v>Men U/21</v>
      </c>
      <c r="H44" s="84" t="str">
        <f t="shared" si="9"/>
        <v>Atlantic Angling Club</v>
      </c>
      <c r="I44" s="123"/>
      <c r="J44" s="123" t="s">
        <v>1405</v>
      </c>
      <c r="K44" s="123">
        <v>83</v>
      </c>
      <c r="L44" s="122">
        <f t="shared" si="10"/>
        <v>2.2999999999999998</v>
      </c>
      <c r="M44" s="122">
        <f t="shared" si="11"/>
        <v>2.2999999999999998</v>
      </c>
    </row>
    <row r="45" spans="1:13" hidden="1" x14ac:dyDescent="0.2">
      <c r="A45" s="84" t="s">
        <v>2014</v>
      </c>
      <c r="B45" s="85">
        <v>44247</v>
      </c>
      <c r="C45" s="84" t="s">
        <v>2015</v>
      </c>
      <c r="D45" s="123" t="s">
        <v>1709</v>
      </c>
      <c r="E45" s="84" t="str">
        <f t="shared" si="6"/>
        <v>Sven</v>
      </c>
      <c r="F45" s="84" t="str">
        <f t="shared" si="7"/>
        <v>Welzig</v>
      </c>
      <c r="G45" s="84" t="str">
        <f t="shared" si="8"/>
        <v>Men U/21</v>
      </c>
      <c r="H45" s="84" t="str">
        <f t="shared" si="9"/>
        <v>Atlantic Angling Club</v>
      </c>
      <c r="I45" s="123"/>
      <c r="J45" s="123" t="s">
        <v>1405</v>
      </c>
      <c r="K45" s="123">
        <v>139</v>
      </c>
      <c r="L45" s="122">
        <f t="shared" si="10"/>
        <v>13.4</v>
      </c>
      <c r="M45" s="122">
        <f t="shared" si="11"/>
        <v>13.4</v>
      </c>
    </row>
    <row r="46" spans="1:13" hidden="1" x14ac:dyDescent="0.2">
      <c r="A46" s="84" t="s">
        <v>2014</v>
      </c>
      <c r="B46" s="85">
        <v>44247</v>
      </c>
      <c r="C46" s="84" t="s">
        <v>2015</v>
      </c>
      <c r="D46" s="123" t="s">
        <v>1709</v>
      </c>
      <c r="E46" s="84" t="str">
        <f t="shared" si="6"/>
        <v>Sven</v>
      </c>
      <c r="F46" s="84" t="str">
        <f t="shared" si="7"/>
        <v>Welzig</v>
      </c>
      <c r="G46" s="84" t="str">
        <f t="shared" si="8"/>
        <v>Men U/21</v>
      </c>
      <c r="H46" s="84" t="str">
        <f t="shared" si="9"/>
        <v>Atlantic Angling Club</v>
      </c>
      <c r="I46" s="123"/>
      <c r="J46" s="123" t="s">
        <v>1405</v>
      </c>
      <c r="K46" s="123">
        <v>146</v>
      </c>
      <c r="L46" s="122">
        <f t="shared" si="10"/>
        <v>15.9</v>
      </c>
      <c r="M46" s="122">
        <f t="shared" si="11"/>
        <v>15.9</v>
      </c>
    </row>
    <row r="47" spans="1:13" hidden="1" x14ac:dyDescent="0.2">
      <c r="A47" s="84" t="s">
        <v>2014</v>
      </c>
      <c r="B47" s="85">
        <v>44247</v>
      </c>
      <c r="C47" s="84" t="s">
        <v>2015</v>
      </c>
      <c r="D47" s="123" t="s">
        <v>1709</v>
      </c>
      <c r="E47" s="84" t="str">
        <f t="shared" si="6"/>
        <v>Sven</v>
      </c>
      <c r="F47" s="84" t="str">
        <f t="shared" si="7"/>
        <v>Welzig</v>
      </c>
      <c r="G47" s="84" t="str">
        <f t="shared" si="8"/>
        <v>Men U/21</v>
      </c>
      <c r="H47" s="84" t="str">
        <f t="shared" si="9"/>
        <v>Atlantic Angling Club</v>
      </c>
      <c r="I47" s="123"/>
      <c r="J47" s="123" t="s">
        <v>1421</v>
      </c>
      <c r="K47" s="123">
        <v>84</v>
      </c>
      <c r="L47" s="122">
        <f t="shared" si="10"/>
        <v>5.0999999999999996</v>
      </c>
      <c r="M47" s="122">
        <f t="shared" si="11"/>
        <v>5.0999999999999996</v>
      </c>
    </row>
    <row r="48" spans="1:13" hidden="1" x14ac:dyDescent="0.2">
      <c r="A48" s="84" t="s">
        <v>2014</v>
      </c>
      <c r="B48" s="85">
        <v>44247</v>
      </c>
      <c r="C48" s="84" t="s">
        <v>2015</v>
      </c>
      <c r="D48" s="123" t="s">
        <v>1709</v>
      </c>
      <c r="E48" s="84" t="str">
        <f t="shared" si="6"/>
        <v>Sven</v>
      </c>
      <c r="F48" s="84" t="str">
        <f t="shared" si="7"/>
        <v>Welzig</v>
      </c>
      <c r="G48" s="84" t="str">
        <f t="shared" si="8"/>
        <v>Men U/21</v>
      </c>
      <c r="H48" s="84" t="str">
        <f t="shared" si="9"/>
        <v>Atlantic Angling Club</v>
      </c>
      <c r="I48" s="123"/>
      <c r="J48" s="123" t="s">
        <v>1432</v>
      </c>
      <c r="K48" s="123">
        <v>51</v>
      </c>
      <c r="L48" s="122">
        <f t="shared" si="10"/>
        <v>2.2000000000000002</v>
      </c>
      <c r="M48" s="122">
        <f t="shared" si="11"/>
        <v>2.2000000000000002</v>
      </c>
    </row>
    <row r="49" spans="1:13" hidden="1" x14ac:dyDescent="0.2">
      <c r="A49" s="84" t="s">
        <v>2014</v>
      </c>
      <c r="B49" s="85">
        <v>44247</v>
      </c>
      <c r="C49" s="84" t="s">
        <v>2015</v>
      </c>
      <c r="D49" s="123" t="s">
        <v>770</v>
      </c>
      <c r="E49" s="84" t="str">
        <f t="shared" si="6"/>
        <v>Henning</v>
      </c>
      <c r="F49" s="84" t="str">
        <f t="shared" si="7"/>
        <v>Du plessis</v>
      </c>
      <c r="G49" s="84" t="str">
        <f t="shared" si="8"/>
        <v>Men Master</v>
      </c>
      <c r="H49" s="84" t="str">
        <f t="shared" si="9"/>
        <v>Atlantic Angling Club</v>
      </c>
      <c r="I49" s="123"/>
      <c r="J49" s="123" t="s">
        <v>1405</v>
      </c>
      <c r="K49" s="123">
        <v>87</v>
      </c>
      <c r="L49" s="122">
        <f t="shared" si="10"/>
        <v>2.7</v>
      </c>
      <c r="M49" s="122">
        <f t="shared" si="11"/>
        <v>2.7</v>
      </c>
    </row>
    <row r="50" spans="1:13" hidden="1" x14ac:dyDescent="0.2">
      <c r="A50" s="84" t="s">
        <v>2014</v>
      </c>
      <c r="B50" s="85">
        <v>44247</v>
      </c>
      <c r="C50" s="84" t="s">
        <v>2015</v>
      </c>
      <c r="D50" s="123" t="s">
        <v>770</v>
      </c>
      <c r="E50" s="84" t="str">
        <f t="shared" si="6"/>
        <v>Henning</v>
      </c>
      <c r="F50" s="84" t="str">
        <f t="shared" si="7"/>
        <v>Du plessis</v>
      </c>
      <c r="G50" s="84" t="str">
        <f t="shared" si="8"/>
        <v>Men Master</v>
      </c>
      <c r="H50" s="84" t="str">
        <f t="shared" si="9"/>
        <v>Atlantic Angling Club</v>
      </c>
      <c r="I50" s="123" t="s">
        <v>19</v>
      </c>
      <c r="J50" s="123"/>
      <c r="K50" s="123">
        <v>52</v>
      </c>
      <c r="L50" s="122">
        <f t="shared" si="10"/>
        <v>1.4</v>
      </c>
      <c r="M50" s="122">
        <f t="shared" si="11"/>
        <v>1.4</v>
      </c>
    </row>
    <row r="51" spans="1:13" hidden="1" x14ac:dyDescent="0.2">
      <c r="A51" s="84" t="s">
        <v>2014</v>
      </c>
      <c r="B51" s="85">
        <v>44247</v>
      </c>
      <c r="C51" s="84" t="s">
        <v>2015</v>
      </c>
      <c r="D51" s="123" t="s">
        <v>682</v>
      </c>
      <c r="E51" s="84" t="str">
        <f t="shared" si="6"/>
        <v>Hennie</v>
      </c>
      <c r="F51" s="84" t="str">
        <f t="shared" si="7"/>
        <v>Roets</v>
      </c>
      <c r="G51" s="84" t="str">
        <f t="shared" si="8"/>
        <v>Men Veteran</v>
      </c>
      <c r="H51" s="84" t="str">
        <f t="shared" si="9"/>
        <v>Atlantic Angling Club</v>
      </c>
      <c r="I51" s="123"/>
      <c r="J51" s="123" t="s">
        <v>1405</v>
      </c>
      <c r="K51" s="123">
        <v>116</v>
      </c>
      <c r="L51" s="122">
        <f t="shared" si="10"/>
        <v>7.2</v>
      </c>
      <c r="M51" s="122">
        <f t="shared" si="11"/>
        <v>7.2</v>
      </c>
    </row>
    <row r="52" spans="1:13" hidden="1" x14ac:dyDescent="0.2">
      <c r="A52" s="84" t="s">
        <v>2014</v>
      </c>
      <c r="B52" s="85">
        <v>44247</v>
      </c>
      <c r="C52" s="84" t="s">
        <v>2015</v>
      </c>
      <c r="D52" s="123" t="s">
        <v>682</v>
      </c>
      <c r="E52" s="84" t="str">
        <f t="shared" si="6"/>
        <v>Hennie</v>
      </c>
      <c r="F52" s="84" t="str">
        <f t="shared" si="7"/>
        <v>Roets</v>
      </c>
      <c r="G52" s="84" t="str">
        <f t="shared" si="8"/>
        <v>Men Veteran</v>
      </c>
      <c r="H52" s="84" t="str">
        <f t="shared" si="9"/>
        <v>Atlantic Angling Club</v>
      </c>
      <c r="I52" s="123"/>
      <c r="J52" s="123" t="s">
        <v>1405</v>
      </c>
      <c r="K52" s="123">
        <v>116</v>
      </c>
      <c r="L52" s="122">
        <f t="shared" si="10"/>
        <v>7.2</v>
      </c>
      <c r="M52" s="122">
        <f t="shared" si="11"/>
        <v>7.2</v>
      </c>
    </row>
    <row r="53" spans="1:13" hidden="1" x14ac:dyDescent="0.2">
      <c r="A53" s="84" t="s">
        <v>2014</v>
      </c>
      <c r="B53" s="85">
        <v>44247</v>
      </c>
      <c r="C53" s="84" t="s">
        <v>2015</v>
      </c>
      <c r="D53" s="123" t="s">
        <v>682</v>
      </c>
      <c r="E53" s="84" t="str">
        <f t="shared" si="6"/>
        <v>Hennie</v>
      </c>
      <c r="F53" s="84" t="str">
        <f t="shared" si="7"/>
        <v>Roets</v>
      </c>
      <c r="G53" s="84" t="str">
        <f t="shared" si="8"/>
        <v>Men Veteran</v>
      </c>
      <c r="H53" s="84" t="str">
        <f t="shared" si="9"/>
        <v>Atlantic Angling Club</v>
      </c>
      <c r="I53" s="123"/>
      <c r="J53" s="123" t="s">
        <v>1405</v>
      </c>
      <c r="K53" s="123">
        <v>157</v>
      </c>
      <c r="L53" s="122">
        <f t="shared" si="10"/>
        <v>20.399999999999999</v>
      </c>
      <c r="M53" s="122">
        <f t="shared" si="11"/>
        <v>20.399999999999999</v>
      </c>
    </row>
    <row r="54" spans="1:13" hidden="1" x14ac:dyDescent="0.2">
      <c r="A54" s="84" t="s">
        <v>2014</v>
      </c>
      <c r="B54" s="85">
        <v>44247</v>
      </c>
      <c r="C54" s="84" t="s">
        <v>2015</v>
      </c>
      <c r="D54" s="123" t="s">
        <v>682</v>
      </c>
      <c r="E54" s="84" t="str">
        <f t="shared" si="6"/>
        <v>Hennie</v>
      </c>
      <c r="F54" s="84" t="str">
        <f t="shared" si="7"/>
        <v>Roets</v>
      </c>
      <c r="G54" s="84" t="str">
        <f t="shared" si="8"/>
        <v>Men Veteran</v>
      </c>
      <c r="H54" s="84" t="str">
        <f t="shared" si="9"/>
        <v>Atlantic Angling Club</v>
      </c>
      <c r="I54" s="123"/>
      <c r="J54" s="123" t="s">
        <v>1405</v>
      </c>
      <c r="K54" s="123">
        <v>93</v>
      </c>
      <c r="L54" s="122">
        <f t="shared" si="10"/>
        <v>3.4</v>
      </c>
      <c r="M54" s="122">
        <f t="shared" si="11"/>
        <v>3.4</v>
      </c>
    </row>
    <row r="55" spans="1:13" hidden="1" x14ac:dyDescent="0.2">
      <c r="A55" s="84" t="s">
        <v>2014</v>
      </c>
      <c r="B55" s="85">
        <v>44247</v>
      </c>
      <c r="C55" s="84" t="s">
        <v>2015</v>
      </c>
      <c r="D55" s="123" t="s">
        <v>943</v>
      </c>
      <c r="E55" s="84" t="str">
        <f t="shared" si="6"/>
        <v>Renier</v>
      </c>
      <c r="F55" s="84" t="str">
        <f t="shared" si="7"/>
        <v>De Villiers</v>
      </c>
      <c r="G55" s="84" t="str">
        <f t="shared" si="8"/>
        <v>Men Master</v>
      </c>
      <c r="H55" s="84" t="str">
        <f t="shared" si="9"/>
        <v>Henties Bay</v>
      </c>
      <c r="I55" s="123"/>
      <c r="J55" s="123"/>
      <c r="K55" s="123"/>
      <c r="L55" s="122" t="str">
        <f t="shared" si="10"/>
        <v/>
      </c>
      <c r="M55" s="122" t="str">
        <f t="shared" si="11"/>
        <v/>
      </c>
    </row>
    <row r="56" spans="1:13" hidden="1" x14ac:dyDescent="0.2">
      <c r="A56" s="84" t="s">
        <v>2014</v>
      </c>
      <c r="B56" s="85">
        <v>44247</v>
      </c>
      <c r="C56" s="84" t="s">
        <v>2015</v>
      </c>
      <c r="D56" s="123" t="s">
        <v>1498</v>
      </c>
      <c r="E56" s="84" t="str">
        <f t="shared" si="6"/>
        <v>Nadine</v>
      </c>
      <c r="F56" s="84" t="str">
        <f t="shared" si="7"/>
        <v>Downing</v>
      </c>
      <c r="G56" s="84" t="str">
        <f t="shared" si="8"/>
        <v>Ladies Veteran</v>
      </c>
      <c r="H56" s="84" t="str">
        <f t="shared" si="9"/>
        <v>Henties Bay</v>
      </c>
      <c r="I56" s="123"/>
      <c r="J56" s="123"/>
      <c r="K56" s="123"/>
      <c r="L56" s="122" t="str">
        <f t="shared" si="10"/>
        <v/>
      </c>
      <c r="M56" s="122" t="str">
        <f t="shared" si="11"/>
        <v/>
      </c>
    </row>
    <row r="57" spans="1:13" hidden="1" x14ac:dyDescent="0.2">
      <c r="A57" s="84" t="s">
        <v>2014</v>
      </c>
      <c r="B57" s="85">
        <v>44247</v>
      </c>
      <c r="C57" s="84" t="s">
        <v>2015</v>
      </c>
      <c r="D57" s="123" t="s">
        <v>717</v>
      </c>
      <c r="E57" s="84" t="str">
        <f t="shared" si="6"/>
        <v>Elaine</v>
      </c>
      <c r="F57" s="84" t="str">
        <f t="shared" si="7"/>
        <v>Vorster</v>
      </c>
      <c r="G57" s="84" t="str">
        <f t="shared" si="8"/>
        <v>Ladies Veteran</v>
      </c>
      <c r="H57" s="84" t="str">
        <f t="shared" si="9"/>
        <v>Henties Bay</v>
      </c>
      <c r="I57" s="123"/>
      <c r="J57" s="123" t="s">
        <v>1383</v>
      </c>
      <c r="K57" s="123">
        <v>57</v>
      </c>
      <c r="L57" s="122">
        <f t="shared" si="10"/>
        <v>3.3</v>
      </c>
      <c r="M57" s="122">
        <f t="shared" si="11"/>
        <v>3.3</v>
      </c>
    </row>
    <row r="58" spans="1:13" hidden="1" x14ac:dyDescent="0.2">
      <c r="A58" s="84" t="s">
        <v>2014</v>
      </c>
      <c r="B58" s="85">
        <v>44247</v>
      </c>
      <c r="C58" s="84" t="s">
        <v>2015</v>
      </c>
      <c r="D58" s="123" t="s">
        <v>563</v>
      </c>
      <c r="E58" s="84" t="str">
        <f t="shared" si="6"/>
        <v>Johan</v>
      </c>
      <c r="F58" s="84" t="str">
        <f t="shared" si="7"/>
        <v>Agenbag</v>
      </c>
      <c r="G58" s="84" t="str">
        <f t="shared" si="8"/>
        <v>Men Master</v>
      </c>
      <c r="H58" s="84" t="str">
        <f t="shared" si="9"/>
        <v>Henties Bay</v>
      </c>
      <c r="I58" s="123"/>
      <c r="J58" s="123" t="s">
        <v>1405</v>
      </c>
      <c r="K58" s="123">
        <v>133</v>
      </c>
      <c r="L58" s="122">
        <f t="shared" si="10"/>
        <v>11.5</v>
      </c>
      <c r="M58" s="122">
        <f t="shared" si="11"/>
        <v>11.5</v>
      </c>
    </row>
    <row r="59" spans="1:13" hidden="1" x14ac:dyDescent="0.2">
      <c r="A59" s="84" t="s">
        <v>2014</v>
      </c>
      <c r="B59" s="85">
        <v>44247</v>
      </c>
      <c r="C59" s="84" t="s">
        <v>2015</v>
      </c>
      <c r="D59" s="123" t="s">
        <v>563</v>
      </c>
      <c r="E59" s="84" t="str">
        <f t="shared" si="6"/>
        <v>Johan</v>
      </c>
      <c r="F59" s="84" t="str">
        <f t="shared" si="7"/>
        <v>Agenbag</v>
      </c>
      <c r="G59" s="84" t="str">
        <f t="shared" si="8"/>
        <v>Men Master</v>
      </c>
      <c r="H59" s="84" t="str">
        <f t="shared" si="9"/>
        <v>Henties Bay</v>
      </c>
      <c r="I59" s="123"/>
      <c r="J59" s="123" t="s">
        <v>1406</v>
      </c>
      <c r="K59" s="123">
        <v>104</v>
      </c>
      <c r="L59" s="122">
        <f t="shared" si="10"/>
        <v>4.2</v>
      </c>
      <c r="M59" s="122">
        <f t="shared" si="11"/>
        <v>4.2</v>
      </c>
    </row>
    <row r="60" spans="1:13" hidden="1" x14ac:dyDescent="0.2">
      <c r="A60" s="84" t="s">
        <v>2014</v>
      </c>
      <c r="B60" s="85">
        <v>44247</v>
      </c>
      <c r="C60" s="84" t="s">
        <v>2015</v>
      </c>
      <c r="D60" s="123" t="s">
        <v>1135</v>
      </c>
      <c r="E60" s="84" t="str">
        <f t="shared" si="6"/>
        <v>Johan</v>
      </c>
      <c r="F60" s="84" t="str">
        <f t="shared" si="7"/>
        <v>Burger</v>
      </c>
      <c r="G60" s="84" t="str">
        <f t="shared" si="8"/>
        <v>Men Master</v>
      </c>
      <c r="H60" s="84" t="str">
        <f t="shared" si="9"/>
        <v>Henties Bay</v>
      </c>
      <c r="I60" s="123"/>
      <c r="J60" s="123" t="s">
        <v>1432</v>
      </c>
      <c r="K60" s="123">
        <v>63</v>
      </c>
      <c r="L60" s="122">
        <f t="shared" si="10"/>
        <v>3.7</v>
      </c>
      <c r="M60" s="122">
        <f t="shared" si="11"/>
        <v>3.7</v>
      </c>
    </row>
    <row r="61" spans="1:13" hidden="1" x14ac:dyDescent="0.2">
      <c r="A61" s="84" t="s">
        <v>2014</v>
      </c>
      <c r="B61" s="85">
        <v>44247</v>
      </c>
      <c r="C61" s="84" t="s">
        <v>2015</v>
      </c>
      <c r="D61" s="123" t="s">
        <v>1135</v>
      </c>
      <c r="E61" s="84" t="str">
        <f t="shared" si="6"/>
        <v>Johan</v>
      </c>
      <c r="F61" s="84" t="str">
        <f t="shared" si="7"/>
        <v>Burger</v>
      </c>
      <c r="G61" s="84" t="str">
        <f t="shared" si="8"/>
        <v>Men Master</v>
      </c>
      <c r="H61" s="84" t="str">
        <f t="shared" si="9"/>
        <v>Henties Bay</v>
      </c>
      <c r="I61" s="123"/>
      <c r="J61" s="123" t="s">
        <v>1405</v>
      </c>
      <c r="K61" s="123">
        <v>94</v>
      </c>
      <c r="L61" s="122">
        <f t="shared" si="10"/>
        <v>3.5</v>
      </c>
      <c r="M61" s="122">
        <f t="shared" si="11"/>
        <v>3.5</v>
      </c>
    </row>
    <row r="62" spans="1:13" hidden="1" x14ac:dyDescent="0.2">
      <c r="A62" s="84" t="s">
        <v>2014</v>
      </c>
      <c r="B62" s="85">
        <v>44247</v>
      </c>
      <c r="C62" s="84" t="s">
        <v>2015</v>
      </c>
      <c r="D62" s="123" t="s">
        <v>1135</v>
      </c>
      <c r="E62" s="84" t="str">
        <f t="shared" si="6"/>
        <v>Johan</v>
      </c>
      <c r="F62" s="84" t="str">
        <f t="shared" si="7"/>
        <v>Burger</v>
      </c>
      <c r="G62" s="84" t="str">
        <f t="shared" si="8"/>
        <v>Men Master</v>
      </c>
      <c r="H62" s="84" t="str">
        <f t="shared" si="9"/>
        <v>Henties Bay</v>
      </c>
      <c r="I62" s="123"/>
      <c r="J62" s="123" t="s">
        <v>1405</v>
      </c>
      <c r="K62" s="123">
        <v>103</v>
      </c>
      <c r="L62" s="122">
        <f t="shared" si="10"/>
        <v>4.8</v>
      </c>
      <c r="M62" s="122">
        <f t="shared" si="11"/>
        <v>4.8</v>
      </c>
    </row>
    <row r="63" spans="1:13" hidden="1" x14ac:dyDescent="0.2">
      <c r="A63" s="84" t="s">
        <v>2014</v>
      </c>
      <c r="B63" s="85">
        <v>44247</v>
      </c>
      <c r="C63" s="84" t="s">
        <v>2015</v>
      </c>
      <c r="D63" s="123" t="s">
        <v>1135</v>
      </c>
      <c r="E63" s="84" t="str">
        <f t="shared" si="6"/>
        <v>Johan</v>
      </c>
      <c r="F63" s="84" t="str">
        <f t="shared" si="7"/>
        <v>Burger</v>
      </c>
      <c r="G63" s="84" t="str">
        <f t="shared" si="8"/>
        <v>Men Master</v>
      </c>
      <c r="H63" s="84" t="str">
        <f t="shared" si="9"/>
        <v>Henties Bay</v>
      </c>
      <c r="I63" s="123"/>
      <c r="J63" s="123" t="s">
        <v>1405</v>
      </c>
      <c r="K63" s="123">
        <v>145</v>
      </c>
      <c r="L63" s="122">
        <f t="shared" si="10"/>
        <v>15.5</v>
      </c>
      <c r="M63" s="122">
        <f t="shared" si="11"/>
        <v>15.5</v>
      </c>
    </row>
    <row r="64" spans="1:13" hidden="1" x14ac:dyDescent="0.2">
      <c r="A64" s="84" t="s">
        <v>2014</v>
      </c>
      <c r="B64" s="85">
        <v>44247</v>
      </c>
      <c r="C64" s="84" t="s">
        <v>2015</v>
      </c>
      <c r="D64" s="123" t="s">
        <v>1135</v>
      </c>
      <c r="E64" s="84" t="str">
        <f t="shared" si="6"/>
        <v>Johan</v>
      </c>
      <c r="F64" s="84" t="str">
        <f t="shared" si="7"/>
        <v>Burger</v>
      </c>
      <c r="G64" s="84" t="str">
        <f t="shared" si="8"/>
        <v>Men Master</v>
      </c>
      <c r="H64" s="84" t="str">
        <f t="shared" si="9"/>
        <v>Henties Bay</v>
      </c>
      <c r="I64" s="123"/>
      <c r="J64" s="123" t="s">
        <v>1405</v>
      </c>
      <c r="K64" s="123">
        <v>155</v>
      </c>
      <c r="L64" s="122">
        <f t="shared" si="10"/>
        <v>19.5</v>
      </c>
      <c r="M64" s="122">
        <f t="shared" si="11"/>
        <v>19.5</v>
      </c>
    </row>
    <row r="65" spans="1:13" hidden="1" x14ac:dyDescent="0.2">
      <c r="A65" s="84" t="s">
        <v>2014</v>
      </c>
      <c r="B65" s="85">
        <v>44247</v>
      </c>
      <c r="C65" s="84" t="s">
        <v>2015</v>
      </c>
      <c r="D65" s="123" t="s">
        <v>1135</v>
      </c>
      <c r="E65" s="84" t="str">
        <f t="shared" si="6"/>
        <v>Johan</v>
      </c>
      <c r="F65" s="84" t="str">
        <f t="shared" si="7"/>
        <v>Burger</v>
      </c>
      <c r="G65" s="84" t="str">
        <f t="shared" si="8"/>
        <v>Men Master</v>
      </c>
      <c r="H65" s="84" t="str">
        <f t="shared" si="9"/>
        <v>Henties Bay</v>
      </c>
      <c r="I65" s="123"/>
      <c r="J65" s="123" t="s">
        <v>1406</v>
      </c>
      <c r="K65" s="123">
        <v>75</v>
      </c>
      <c r="L65" s="122">
        <f t="shared" si="10"/>
        <v>1.3</v>
      </c>
      <c r="M65" s="122">
        <f t="shared" si="11"/>
        <v>1.3</v>
      </c>
    </row>
    <row r="66" spans="1:13" hidden="1" x14ac:dyDescent="0.2">
      <c r="A66" s="84" t="s">
        <v>2014</v>
      </c>
      <c r="B66" s="85">
        <v>44247</v>
      </c>
      <c r="C66" s="84" t="s">
        <v>2015</v>
      </c>
      <c r="D66" s="123" t="s">
        <v>1135</v>
      </c>
      <c r="E66" s="84" t="str">
        <f t="shared" si="6"/>
        <v>Johan</v>
      </c>
      <c r="F66" s="84" t="str">
        <f t="shared" si="7"/>
        <v>Burger</v>
      </c>
      <c r="G66" s="84" t="str">
        <f t="shared" si="8"/>
        <v>Men Master</v>
      </c>
      <c r="H66" s="84" t="str">
        <f t="shared" si="9"/>
        <v>Henties Bay</v>
      </c>
      <c r="I66" s="123"/>
      <c r="J66" s="123" t="s">
        <v>1406</v>
      </c>
      <c r="K66" s="123">
        <v>78</v>
      </c>
      <c r="L66" s="122">
        <f t="shared" si="10"/>
        <v>1.5</v>
      </c>
      <c r="M66" s="122">
        <f t="shared" si="11"/>
        <v>1.5</v>
      </c>
    </row>
    <row r="67" spans="1:13" hidden="1" x14ac:dyDescent="0.2">
      <c r="A67" s="84" t="s">
        <v>2014</v>
      </c>
      <c r="B67" s="85">
        <v>44247</v>
      </c>
      <c r="C67" s="84" t="s">
        <v>2015</v>
      </c>
      <c r="D67" s="123" t="s">
        <v>1933</v>
      </c>
      <c r="E67" s="84" t="str">
        <f t="shared" ref="E67:E130" si="12">IF(D67="","",VLOOKUP(D67,Master,3,FALSE))</f>
        <v>Nicolette</v>
      </c>
      <c r="F67" s="84" t="str">
        <f t="shared" ref="F67:F130" si="13">IF(D67="","",VLOOKUP(D67,Master,4,FALSE))</f>
        <v>Schreuder</v>
      </c>
      <c r="G67" s="84" t="str">
        <f t="shared" ref="G67:G130" si="14">IF(D67="","",VLOOKUP(D67,Master,5,FALSE))</f>
        <v>Ladies Veteran</v>
      </c>
      <c r="H67" s="84" t="str">
        <f t="shared" ref="H67:H130" si="15">IF(D67="","",VLOOKUP(D67,Master,2,FALSE))</f>
        <v>Henties Bay</v>
      </c>
      <c r="I67" s="123" t="s">
        <v>19</v>
      </c>
      <c r="J67" s="123"/>
      <c r="K67" s="123">
        <v>49</v>
      </c>
      <c r="L67" s="122">
        <f t="shared" ref="L67:L130" si="16">IF(K67="","",IF(I67="",ROUND(HLOOKUP(J67,kgList,K67,FALSE),1),ROUND(HLOOKUP(I67,kgList,K67,FALSE),1)))</f>
        <v>1.2</v>
      </c>
      <c r="M67" s="122">
        <f t="shared" ref="M67:M130" si="17">IF(L67="","",IF(COUNTA(I67:J67)&gt;1,"Edible or Inedible",IF(COUNTA(I67)=1,L67*1,IF(COUNTA(J67)=1,L67*1,"ERROR"))))</f>
        <v>1.2</v>
      </c>
    </row>
    <row r="68" spans="1:13" hidden="1" x14ac:dyDescent="0.2">
      <c r="A68" s="84" t="s">
        <v>2014</v>
      </c>
      <c r="B68" s="85">
        <v>44247</v>
      </c>
      <c r="C68" s="84" t="s">
        <v>2015</v>
      </c>
      <c r="D68" s="123" t="s">
        <v>1933</v>
      </c>
      <c r="E68" s="84" t="str">
        <f t="shared" si="12"/>
        <v>Nicolette</v>
      </c>
      <c r="F68" s="84" t="str">
        <f t="shared" si="13"/>
        <v>Schreuder</v>
      </c>
      <c r="G68" s="84" t="str">
        <f t="shared" si="14"/>
        <v>Ladies Veteran</v>
      </c>
      <c r="H68" s="84" t="str">
        <f t="shared" si="15"/>
        <v>Henties Bay</v>
      </c>
      <c r="I68" s="123" t="s">
        <v>7</v>
      </c>
      <c r="J68" s="123"/>
      <c r="K68" s="123">
        <v>29</v>
      </c>
      <c r="L68" s="122">
        <f t="shared" si="16"/>
        <v>0.7</v>
      </c>
      <c r="M68" s="122">
        <f t="shared" si="17"/>
        <v>0.7</v>
      </c>
    </row>
    <row r="69" spans="1:13" hidden="1" x14ac:dyDescent="0.2">
      <c r="A69" s="84" t="s">
        <v>2014</v>
      </c>
      <c r="B69" s="85">
        <v>44247</v>
      </c>
      <c r="C69" s="84" t="s">
        <v>2015</v>
      </c>
      <c r="D69" s="123" t="s">
        <v>1933</v>
      </c>
      <c r="E69" s="84" t="str">
        <f t="shared" si="12"/>
        <v>Nicolette</v>
      </c>
      <c r="F69" s="84" t="str">
        <f t="shared" si="13"/>
        <v>Schreuder</v>
      </c>
      <c r="G69" s="84" t="str">
        <f t="shared" si="14"/>
        <v>Ladies Veteran</v>
      </c>
      <c r="H69" s="84" t="str">
        <f t="shared" si="15"/>
        <v>Henties Bay</v>
      </c>
      <c r="I69" s="123"/>
      <c r="J69" s="123" t="s">
        <v>8</v>
      </c>
      <c r="K69" s="123">
        <v>75</v>
      </c>
      <c r="L69" s="122">
        <f t="shared" si="16"/>
        <v>3.4</v>
      </c>
      <c r="M69" s="122">
        <f t="shared" si="17"/>
        <v>3.4</v>
      </c>
    </row>
    <row r="70" spans="1:13" hidden="1" x14ac:dyDescent="0.2">
      <c r="A70" s="84" t="s">
        <v>2014</v>
      </c>
      <c r="B70" s="85">
        <v>44247</v>
      </c>
      <c r="C70" s="84" t="s">
        <v>2015</v>
      </c>
      <c r="D70" s="123" t="s">
        <v>1933</v>
      </c>
      <c r="E70" s="84" t="str">
        <f t="shared" si="12"/>
        <v>Nicolette</v>
      </c>
      <c r="F70" s="84" t="str">
        <f t="shared" si="13"/>
        <v>Schreuder</v>
      </c>
      <c r="G70" s="84" t="str">
        <f t="shared" si="14"/>
        <v>Ladies Veteran</v>
      </c>
      <c r="H70" s="84" t="str">
        <f t="shared" si="15"/>
        <v>Henties Bay</v>
      </c>
      <c r="I70" s="123"/>
      <c r="J70" s="123" t="s">
        <v>8</v>
      </c>
      <c r="K70" s="123">
        <v>70</v>
      </c>
      <c r="L70" s="122">
        <f t="shared" si="16"/>
        <v>2.7</v>
      </c>
      <c r="M70" s="122">
        <f t="shared" si="17"/>
        <v>2.7</v>
      </c>
    </row>
    <row r="71" spans="1:13" hidden="1" x14ac:dyDescent="0.2">
      <c r="A71" s="84" t="s">
        <v>2014</v>
      </c>
      <c r="B71" s="85">
        <v>44247</v>
      </c>
      <c r="C71" s="84" t="s">
        <v>2015</v>
      </c>
      <c r="D71" s="123" t="s">
        <v>1933</v>
      </c>
      <c r="E71" s="84" t="str">
        <f t="shared" si="12"/>
        <v>Nicolette</v>
      </c>
      <c r="F71" s="84" t="str">
        <f t="shared" si="13"/>
        <v>Schreuder</v>
      </c>
      <c r="G71" s="84" t="str">
        <f t="shared" si="14"/>
        <v>Ladies Veteran</v>
      </c>
      <c r="H71" s="84" t="str">
        <f t="shared" si="15"/>
        <v>Henties Bay</v>
      </c>
      <c r="I71" s="123"/>
      <c r="J71" s="123" t="s">
        <v>8</v>
      </c>
      <c r="K71" s="123">
        <v>77</v>
      </c>
      <c r="L71" s="122">
        <f t="shared" si="16"/>
        <v>3.6</v>
      </c>
      <c r="M71" s="122">
        <f t="shared" si="17"/>
        <v>3.6</v>
      </c>
    </row>
    <row r="72" spans="1:13" hidden="1" x14ac:dyDescent="0.2">
      <c r="A72" s="84" t="s">
        <v>2014</v>
      </c>
      <c r="B72" s="85">
        <v>44247</v>
      </c>
      <c r="C72" s="84" t="s">
        <v>2015</v>
      </c>
      <c r="D72" s="123" t="s">
        <v>1933</v>
      </c>
      <c r="E72" s="84" t="str">
        <f t="shared" si="12"/>
        <v>Nicolette</v>
      </c>
      <c r="F72" s="84" t="str">
        <f t="shared" si="13"/>
        <v>Schreuder</v>
      </c>
      <c r="G72" s="84" t="str">
        <f t="shared" si="14"/>
        <v>Ladies Veteran</v>
      </c>
      <c r="H72" s="84" t="str">
        <f t="shared" si="15"/>
        <v>Henties Bay</v>
      </c>
      <c r="I72" s="123"/>
      <c r="J72" s="123" t="s">
        <v>8</v>
      </c>
      <c r="K72" s="123">
        <v>63</v>
      </c>
      <c r="L72" s="122">
        <f t="shared" si="16"/>
        <v>2</v>
      </c>
      <c r="M72" s="122">
        <f t="shared" si="17"/>
        <v>2</v>
      </c>
    </row>
    <row r="73" spans="1:13" hidden="1" x14ac:dyDescent="0.2">
      <c r="A73" s="84" t="s">
        <v>2014</v>
      </c>
      <c r="B73" s="85">
        <v>44247</v>
      </c>
      <c r="C73" s="84" t="s">
        <v>2015</v>
      </c>
      <c r="D73" s="123" t="s">
        <v>1933</v>
      </c>
      <c r="E73" s="84" t="str">
        <f t="shared" si="12"/>
        <v>Nicolette</v>
      </c>
      <c r="F73" s="84" t="str">
        <f t="shared" si="13"/>
        <v>Schreuder</v>
      </c>
      <c r="G73" s="84" t="str">
        <f t="shared" si="14"/>
        <v>Ladies Veteran</v>
      </c>
      <c r="H73" s="84" t="str">
        <f t="shared" si="15"/>
        <v>Henties Bay</v>
      </c>
      <c r="I73" s="123"/>
      <c r="J73" s="123" t="s">
        <v>8</v>
      </c>
      <c r="K73" s="123">
        <v>76</v>
      </c>
      <c r="L73" s="122">
        <f t="shared" si="16"/>
        <v>3.5</v>
      </c>
      <c r="M73" s="122">
        <f t="shared" si="17"/>
        <v>3.5</v>
      </c>
    </row>
    <row r="74" spans="1:13" hidden="1" x14ac:dyDescent="0.2">
      <c r="A74" s="84" t="s">
        <v>2014</v>
      </c>
      <c r="B74" s="85">
        <v>44247</v>
      </c>
      <c r="C74" s="84" t="s">
        <v>2015</v>
      </c>
      <c r="D74" s="123" t="s">
        <v>1576</v>
      </c>
      <c r="E74" s="84" t="str">
        <f t="shared" si="12"/>
        <v>Tiaan</v>
      </c>
      <c r="F74" s="84" t="str">
        <f t="shared" si="13"/>
        <v>Fourie</v>
      </c>
      <c r="G74" s="84" t="str">
        <f t="shared" si="14"/>
        <v>Men Senior</v>
      </c>
      <c r="H74" s="84" t="str">
        <f t="shared" si="15"/>
        <v>Henties Bay</v>
      </c>
      <c r="I74" s="123"/>
      <c r="J74" s="123" t="s">
        <v>1406</v>
      </c>
      <c r="K74" s="123">
        <v>109</v>
      </c>
      <c r="L74" s="122">
        <f t="shared" si="16"/>
        <v>5</v>
      </c>
      <c r="M74" s="122">
        <f t="shared" si="17"/>
        <v>5</v>
      </c>
    </row>
    <row r="75" spans="1:13" hidden="1" x14ac:dyDescent="0.2">
      <c r="A75" s="84" t="s">
        <v>2014</v>
      </c>
      <c r="B75" s="85">
        <v>44247</v>
      </c>
      <c r="C75" s="84" t="s">
        <v>2015</v>
      </c>
      <c r="D75" s="123" t="s">
        <v>1576</v>
      </c>
      <c r="E75" s="84" t="str">
        <f t="shared" si="12"/>
        <v>Tiaan</v>
      </c>
      <c r="F75" s="84" t="str">
        <f t="shared" si="13"/>
        <v>Fourie</v>
      </c>
      <c r="G75" s="84" t="str">
        <f t="shared" si="14"/>
        <v>Men Senior</v>
      </c>
      <c r="H75" s="84" t="str">
        <f t="shared" si="15"/>
        <v>Henties Bay</v>
      </c>
      <c r="I75" s="123"/>
      <c r="J75" s="123" t="s">
        <v>1405</v>
      </c>
      <c r="K75" s="123">
        <v>115</v>
      </c>
      <c r="L75" s="122">
        <f t="shared" si="16"/>
        <v>7</v>
      </c>
      <c r="M75" s="122">
        <f t="shared" si="17"/>
        <v>7</v>
      </c>
    </row>
    <row r="76" spans="1:13" hidden="1" x14ac:dyDescent="0.2">
      <c r="A76" s="84" t="s">
        <v>2014</v>
      </c>
      <c r="B76" s="85">
        <v>44247</v>
      </c>
      <c r="C76" s="84" t="s">
        <v>2015</v>
      </c>
      <c r="D76" s="123" t="s">
        <v>1576</v>
      </c>
      <c r="E76" s="84" t="str">
        <f t="shared" si="12"/>
        <v>Tiaan</v>
      </c>
      <c r="F76" s="84" t="str">
        <f t="shared" si="13"/>
        <v>Fourie</v>
      </c>
      <c r="G76" s="84" t="str">
        <f t="shared" si="14"/>
        <v>Men Senior</v>
      </c>
      <c r="H76" s="84" t="str">
        <f t="shared" si="15"/>
        <v>Henties Bay</v>
      </c>
      <c r="I76" s="123"/>
      <c r="J76" s="123" t="s">
        <v>1405</v>
      </c>
      <c r="K76" s="123">
        <v>153</v>
      </c>
      <c r="L76" s="122">
        <f t="shared" si="16"/>
        <v>18.600000000000001</v>
      </c>
      <c r="M76" s="122">
        <f t="shared" si="17"/>
        <v>18.600000000000001</v>
      </c>
    </row>
    <row r="77" spans="1:13" hidden="1" x14ac:dyDescent="0.2">
      <c r="A77" s="84" t="s">
        <v>2014</v>
      </c>
      <c r="B77" s="85">
        <v>44247</v>
      </c>
      <c r="C77" s="84" t="s">
        <v>2015</v>
      </c>
      <c r="D77" s="123" t="s">
        <v>1576</v>
      </c>
      <c r="E77" s="84" t="str">
        <f t="shared" si="12"/>
        <v>Tiaan</v>
      </c>
      <c r="F77" s="84" t="str">
        <f t="shared" si="13"/>
        <v>Fourie</v>
      </c>
      <c r="G77" s="84" t="str">
        <f t="shared" si="14"/>
        <v>Men Senior</v>
      </c>
      <c r="H77" s="84" t="str">
        <f t="shared" si="15"/>
        <v>Henties Bay</v>
      </c>
      <c r="I77" s="123"/>
      <c r="J77" s="123" t="s">
        <v>1421</v>
      </c>
      <c r="K77" s="123">
        <v>141</v>
      </c>
      <c r="L77" s="122">
        <f t="shared" si="16"/>
        <v>26.2</v>
      </c>
      <c r="M77" s="122">
        <f t="shared" si="17"/>
        <v>26.2</v>
      </c>
    </row>
    <row r="78" spans="1:13" hidden="1" x14ac:dyDescent="0.2">
      <c r="A78" s="84" t="s">
        <v>2014</v>
      </c>
      <c r="B78" s="85">
        <v>44247</v>
      </c>
      <c r="C78" s="84" t="s">
        <v>2015</v>
      </c>
      <c r="D78" s="123" t="s">
        <v>1576</v>
      </c>
      <c r="E78" s="84" t="str">
        <f t="shared" si="12"/>
        <v>Tiaan</v>
      </c>
      <c r="F78" s="84" t="str">
        <f t="shared" si="13"/>
        <v>Fourie</v>
      </c>
      <c r="G78" s="84" t="str">
        <f t="shared" si="14"/>
        <v>Men Senior</v>
      </c>
      <c r="H78" s="84" t="str">
        <f t="shared" si="15"/>
        <v>Henties Bay</v>
      </c>
      <c r="I78" s="123"/>
      <c r="J78" s="123" t="s">
        <v>1404</v>
      </c>
      <c r="K78" s="123">
        <v>139</v>
      </c>
      <c r="L78" s="122">
        <f t="shared" si="16"/>
        <v>35.299999999999997</v>
      </c>
      <c r="M78" s="122">
        <f t="shared" si="17"/>
        <v>35.299999999999997</v>
      </c>
    </row>
    <row r="79" spans="1:13" hidden="1" x14ac:dyDescent="0.2">
      <c r="A79" s="84" t="s">
        <v>2014</v>
      </c>
      <c r="B79" s="85">
        <v>44247</v>
      </c>
      <c r="C79" s="84" t="s">
        <v>2015</v>
      </c>
      <c r="D79" s="123" t="s">
        <v>1272</v>
      </c>
      <c r="E79" s="84" t="str">
        <f t="shared" si="12"/>
        <v>Lourens</v>
      </c>
      <c r="F79" s="84" t="str">
        <f t="shared" si="13"/>
        <v>Fourie</v>
      </c>
      <c r="G79" s="84" t="str">
        <f t="shared" si="14"/>
        <v>Men Master</v>
      </c>
      <c r="H79" s="84" t="str">
        <f t="shared" si="15"/>
        <v>Henties Bay</v>
      </c>
      <c r="I79" s="123"/>
      <c r="J79" s="123" t="s">
        <v>1405</v>
      </c>
      <c r="K79" s="123">
        <v>156</v>
      </c>
      <c r="L79" s="122">
        <f t="shared" si="16"/>
        <v>19.899999999999999</v>
      </c>
      <c r="M79" s="122">
        <f t="shared" si="17"/>
        <v>19.899999999999999</v>
      </c>
    </row>
    <row r="80" spans="1:13" hidden="1" x14ac:dyDescent="0.2">
      <c r="A80" s="84" t="s">
        <v>2014</v>
      </c>
      <c r="B80" s="85">
        <v>44247</v>
      </c>
      <c r="C80" s="84" t="s">
        <v>2015</v>
      </c>
      <c r="D80" s="123" t="s">
        <v>687</v>
      </c>
      <c r="E80" s="84" t="str">
        <f t="shared" si="12"/>
        <v>Lindie</v>
      </c>
      <c r="F80" s="84" t="str">
        <f t="shared" si="13"/>
        <v>Krauze</v>
      </c>
      <c r="G80" s="84" t="str">
        <f t="shared" si="14"/>
        <v>Ladies Veteran</v>
      </c>
      <c r="H80" s="84" t="str">
        <f t="shared" si="15"/>
        <v>Henties Bay</v>
      </c>
      <c r="I80" s="123"/>
      <c r="J80" s="123" t="s">
        <v>1405</v>
      </c>
      <c r="K80" s="123">
        <v>152</v>
      </c>
      <c r="L80" s="122">
        <f t="shared" si="16"/>
        <v>18.2</v>
      </c>
      <c r="M80" s="122">
        <f t="shared" si="17"/>
        <v>18.2</v>
      </c>
    </row>
    <row r="81" spans="1:13" hidden="1" x14ac:dyDescent="0.2">
      <c r="A81" s="84" t="s">
        <v>2014</v>
      </c>
      <c r="B81" s="85">
        <v>44247</v>
      </c>
      <c r="C81" s="84" t="s">
        <v>2015</v>
      </c>
      <c r="D81" s="123" t="s">
        <v>687</v>
      </c>
      <c r="E81" s="84" t="str">
        <f t="shared" si="12"/>
        <v>Lindie</v>
      </c>
      <c r="F81" s="84" t="str">
        <f t="shared" si="13"/>
        <v>Krauze</v>
      </c>
      <c r="G81" s="84" t="str">
        <f t="shared" si="14"/>
        <v>Ladies Veteran</v>
      </c>
      <c r="H81" s="84" t="str">
        <f t="shared" si="15"/>
        <v>Henties Bay</v>
      </c>
      <c r="I81" s="123"/>
      <c r="J81" s="123" t="s">
        <v>1405</v>
      </c>
      <c r="K81" s="123">
        <v>162</v>
      </c>
      <c r="L81" s="122">
        <f t="shared" si="16"/>
        <v>22.7</v>
      </c>
      <c r="M81" s="122">
        <f t="shared" si="17"/>
        <v>22.7</v>
      </c>
    </row>
    <row r="82" spans="1:13" hidden="1" x14ac:dyDescent="0.2">
      <c r="A82" s="84" t="s">
        <v>2014</v>
      </c>
      <c r="B82" s="85">
        <v>44247</v>
      </c>
      <c r="C82" s="84" t="s">
        <v>2015</v>
      </c>
      <c r="D82" s="123" t="s">
        <v>687</v>
      </c>
      <c r="E82" s="84" t="str">
        <f t="shared" si="12"/>
        <v>Lindie</v>
      </c>
      <c r="F82" s="84" t="str">
        <f t="shared" si="13"/>
        <v>Krauze</v>
      </c>
      <c r="G82" s="84" t="str">
        <f t="shared" si="14"/>
        <v>Ladies Veteran</v>
      </c>
      <c r="H82" s="84" t="str">
        <f t="shared" si="15"/>
        <v>Henties Bay</v>
      </c>
      <c r="I82" s="123"/>
      <c r="J82" s="123" t="s">
        <v>1405</v>
      </c>
      <c r="K82" s="123">
        <v>135</v>
      </c>
      <c r="L82" s="122">
        <f t="shared" si="16"/>
        <v>12.1</v>
      </c>
      <c r="M82" s="122">
        <f t="shared" si="17"/>
        <v>12.1</v>
      </c>
    </row>
    <row r="83" spans="1:13" hidden="1" x14ac:dyDescent="0.2">
      <c r="A83" s="84" t="s">
        <v>2014</v>
      </c>
      <c r="B83" s="85">
        <v>44247</v>
      </c>
      <c r="C83" s="84" t="s">
        <v>2015</v>
      </c>
      <c r="D83" s="123" t="s">
        <v>732</v>
      </c>
      <c r="E83" s="84" t="str">
        <f t="shared" si="12"/>
        <v>Louis</v>
      </c>
      <c r="F83" s="84" t="str">
        <f t="shared" si="13"/>
        <v>Fenaux</v>
      </c>
      <c r="G83" s="84" t="str">
        <f t="shared" si="14"/>
        <v>Men Veteran</v>
      </c>
      <c r="H83" s="84" t="str">
        <f t="shared" si="15"/>
        <v>Henties Bay</v>
      </c>
      <c r="I83" s="123"/>
      <c r="J83" s="123" t="s">
        <v>1406</v>
      </c>
      <c r="K83" s="123">
        <v>94</v>
      </c>
      <c r="L83" s="122">
        <f t="shared" si="16"/>
        <v>3</v>
      </c>
      <c r="M83" s="122">
        <f t="shared" si="17"/>
        <v>3</v>
      </c>
    </row>
    <row r="84" spans="1:13" hidden="1" x14ac:dyDescent="0.2">
      <c r="A84" s="84" t="s">
        <v>2014</v>
      </c>
      <c r="B84" s="85">
        <v>44247</v>
      </c>
      <c r="C84" s="84" t="s">
        <v>2015</v>
      </c>
      <c r="D84" s="123" t="s">
        <v>732</v>
      </c>
      <c r="E84" s="84" t="str">
        <f t="shared" si="12"/>
        <v>Louis</v>
      </c>
      <c r="F84" s="84" t="str">
        <f t="shared" si="13"/>
        <v>Fenaux</v>
      </c>
      <c r="G84" s="84" t="str">
        <f t="shared" si="14"/>
        <v>Men Veteran</v>
      </c>
      <c r="H84" s="84" t="str">
        <f t="shared" si="15"/>
        <v>Henties Bay</v>
      </c>
      <c r="I84" s="123"/>
      <c r="J84" s="123" t="s">
        <v>1406</v>
      </c>
      <c r="K84" s="123">
        <v>80</v>
      </c>
      <c r="L84" s="122">
        <f t="shared" si="16"/>
        <v>1.7</v>
      </c>
      <c r="M84" s="122">
        <f t="shared" si="17"/>
        <v>1.7</v>
      </c>
    </row>
    <row r="85" spans="1:13" hidden="1" x14ac:dyDescent="0.2">
      <c r="A85" s="84" t="s">
        <v>2014</v>
      </c>
      <c r="B85" s="85">
        <v>44247</v>
      </c>
      <c r="C85" s="84" t="s">
        <v>2015</v>
      </c>
      <c r="D85" s="123" t="s">
        <v>732</v>
      </c>
      <c r="E85" s="84" t="str">
        <f t="shared" si="12"/>
        <v>Louis</v>
      </c>
      <c r="F85" s="84" t="str">
        <f t="shared" si="13"/>
        <v>Fenaux</v>
      </c>
      <c r="G85" s="84" t="str">
        <f t="shared" si="14"/>
        <v>Men Veteran</v>
      </c>
      <c r="H85" s="84" t="str">
        <f t="shared" si="15"/>
        <v>Henties Bay</v>
      </c>
      <c r="I85" s="123"/>
      <c r="J85" s="123" t="s">
        <v>1405</v>
      </c>
      <c r="K85" s="123">
        <v>151</v>
      </c>
      <c r="L85" s="122">
        <f t="shared" si="16"/>
        <v>17.8</v>
      </c>
      <c r="M85" s="122">
        <f t="shared" si="17"/>
        <v>17.8</v>
      </c>
    </row>
    <row r="86" spans="1:13" hidden="1" x14ac:dyDescent="0.2">
      <c r="A86" s="84" t="s">
        <v>2014</v>
      </c>
      <c r="B86" s="85">
        <v>44247</v>
      </c>
      <c r="C86" s="84" t="s">
        <v>2015</v>
      </c>
      <c r="D86" s="123" t="s">
        <v>732</v>
      </c>
      <c r="E86" s="84" t="str">
        <f t="shared" si="12"/>
        <v>Louis</v>
      </c>
      <c r="F86" s="84" t="str">
        <f t="shared" si="13"/>
        <v>Fenaux</v>
      </c>
      <c r="G86" s="84" t="str">
        <f t="shared" si="14"/>
        <v>Men Veteran</v>
      </c>
      <c r="H86" s="84" t="str">
        <f t="shared" si="15"/>
        <v>Henties Bay</v>
      </c>
      <c r="I86" s="123"/>
      <c r="J86" s="123" t="s">
        <v>1405</v>
      </c>
      <c r="K86" s="123">
        <v>132</v>
      </c>
      <c r="L86" s="122">
        <f t="shared" si="16"/>
        <v>11.2</v>
      </c>
      <c r="M86" s="122">
        <f t="shared" si="17"/>
        <v>11.2</v>
      </c>
    </row>
    <row r="87" spans="1:13" hidden="1" x14ac:dyDescent="0.2">
      <c r="A87" s="84" t="s">
        <v>2014</v>
      </c>
      <c r="B87" s="85">
        <v>44247</v>
      </c>
      <c r="C87" s="84" t="s">
        <v>2015</v>
      </c>
      <c r="D87" s="123" t="s">
        <v>651</v>
      </c>
      <c r="E87" s="84" t="str">
        <f t="shared" si="12"/>
        <v>Michele</v>
      </c>
      <c r="F87" s="84" t="str">
        <f t="shared" si="13"/>
        <v>Andersen</v>
      </c>
      <c r="G87" s="84" t="str">
        <f t="shared" si="14"/>
        <v>Ladies Grand Masters</v>
      </c>
      <c r="H87" s="84" t="str">
        <f t="shared" si="15"/>
        <v>Henties Bay</v>
      </c>
      <c r="I87" s="123"/>
      <c r="J87" s="123" t="s">
        <v>1383</v>
      </c>
      <c r="K87" s="123">
        <v>89</v>
      </c>
      <c r="L87" s="122">
        <f t="shared" si="16"/>
        <v>13</v>
      </c>
      <c r="M87" s="122">
        <f t="shared" si="17"/>
        <v>13</v>
      </c>
    </row>
    <row r="88" spans="1:13" hidden="1" x14ac:dyDescent="0.2">
      <c r="A88" s="84" t="s">
        <v>2014</v>
      </c>
      <c r="B88" s="85">
        <v>44247</v>
      </c>
      <c r="C88" s="84" t="s">
        <v>2015</v>
      </c>
      <c r="D88" s="123" t="s">
        <v>632</v>
      </c>
      <c r="E88" s="84" t="str">
        <f t="shared" si="12"/>
        <v>Simen</v>
      </c>
      <c r="F88" s="84" t="str">
        <f t="shared" si="13"/>
        <v>Andersen</v>
      </c>
      <c r="G88" s="84" t="str">
        <f t="shared" si="14"/>
        <v>Men Master</v>
      </c>
      <c r="H88" s="84" t="str">
        <f t="shared" si="15"/>
        <v>Henties Bay</v>
      </c>
      <c r="I88" s="123"/>
      <c r="J88" s="123" t="s">
        <v>1405</v>
      </c>
      <c r="K88" s="123">
        <v>147</v>
      </c>
      <c r="L88" s="122">
        <f t="shared" si="16"/>
        <v>16.2</v>
      </c>
      <c r="M88" s="122">
        <f t="shared" si="17"/>
        <v>16.2</v>
      </c>
    </row>
    <row r="89" spans="1:13" hidden="1" x14ac:dyDescent="0.2">
      <c r="A89" s="84" t="s">
        <v>2014</v>
      </c>
      <c r="B89" s="85">
        <v>44247</v>
      </c>
      <c r="C89" s="84" t="s">
        <v>2015</v>
      </c>
      <c r="D89" s="123" t="s">
        <v>632</v>
      </c>
      <c r="E89" s="84" t="str">
        <f t="shared" si="12"/>
        <v>Simen</v>
      </c>
      <c r="F89" s="84" t="str">
        <f t="shared" si="13"/>
        <v>Andersen</v>
      </c>
      <c r="G89" s="84" t="str">
        <f t="shared" si="14"/>
        <v>Men Master</v>
      </c>
      <c r="H89" s="84" t="str">
        <f t="shared" si="15"/>
        <v>Henties Bay</v>
      </c>
      <c r="I89" s="123"/>
      <c r="J89" s="123" t="s">
        <v>1405</v>
      </c>
      <c r="K89" s="123">
        <v>145</v>
      </c>
      <c r="L89" s="122">
        <f t="shared" si="16"/>
        <v>15.5</v>
      </c>
      <c r="M89" s="122">
        <f t="shared" si="17"/>
        <v>15.5</v>
      </c>
    </row>
    <row r="90" spans="1:13" hidden="1" x14ac:dyDescent="0.2">
      <c r="A90" s="84" t="s">
        <v>2014</v>
      </c>
      <c r="B90" s="85">
        <v>44247</v>
      </c>
      <c r="C90" s="84" t="s">
        <v>2015</v>
      </c>
      <c r="D90" s="123" t="s">
        <v>632</v>
      </c>
      <c r="E90" s="84" t="str">
        <f t="shared" si="12"/>
        <v>Simen</v>
      </c>
      <c r="F90" s="84" t="str">
        <f t="shared" si="13"/>
        <v>Andersen</v>
      </c>
      <c r="G90" s="84" t="str">
        <f t="shared" si="14"/>
        <v>Men Master</v>
      </c>
      <c r="H90" s="84" t="str">
        <f t="shared" si="15"/>
        <v>Henties Bay</v>
      </c>
      <c r="I90" s="123"/>
      <c r="J90" s="123" t="s">
        <v>1405</v>
      </c>
      <c r="K90" s="123">
        <v>115</v>
      </c>
      <c r="L90" s="122">
        <f t="shared" si="16"/>
        <v>7</v>
      </c>
      <c r="M90" s="122">
        <f t="shared" si="17"/>
        <v>7</v>
      </c>
    </row>
    <row r="91" spans="1:13" hidden="1" x14ac:dyDescent="0.2">
      <c r="A91" s="84" t="s">
        <v>2014</v>
      </c>
      <c r="B91" s="85">
        <v>44247</v>
      </c>
      <c r="C91" s="84" t="s">
        <v>2015</v>
      </c>
      <c r="D91" s="123" t="s">
        <v>805</v>
      </c>
      <c r="E91" s="84" t="str">
        <f t="shared" si="12"/>
        <v>Heinz</v>
      </c>
      <c r="F91" s="84" t="str">
        <f t="shared" si="13"/>
        <v>Bresele</v>
      </c>
      <c r="G91" s="84" t="str">
        <f t="shared" si="14"/>
        <v>Men Grand Masters</v>
      </c>
      <c r="H91" s="84" t="str">
        <f t="shared" si="15"/>
        <v>Henties Bay</v>
      </c>
      <c r="I91" s="123" t="s">
        <v>22</v>
      </c>
      <c r="J91" s="123"/>
      <c r="K91" s="123">
        <v>54</v>
      </c>
      <c r="L91" s="122">
        <f t="shared" si="16"/>
        <v>2.1</v>
      </c>
      <c r="M91" s="122">
        <f t="shared" si="17"/>
        <v>2.1</v>
      </c>
    </row>
    <row r="92" spans="1:13" hidden="1" x14ac:dyDescent="0.2">
      <c r="A92" s="84" t="s">
        <v>2014</v>
      </c>
      <c r="B92" s="85">
        <v>44247</v>
      </c>
      <c r="C92" s="84" t="s">
        <v>2015</v>
      </c>
      <c r="D92" s="123" t="s">
        <v>805</v>
      </c>
      <c r="E92" s="84" t="str">
        <f t="shared" si="12"/>
        <v>Heinz</v>
      </c>
      <c r="F92" s="84" t="str">
        <f t="shared" si="13"/>
        <v>Bresele</v>
      </c>
      <c r="G92" s="84" t="str">
        <f t="shared" si="14"/>
        <v>Men Grand Masters</v>
      </c>
      <c r="H92" s="84" t="str">
        <f t="shared" si="15"/>
        <v>Henties Bay</v>
      </c>
      <c r="I92" s="123"/>
      <c r="J92" s="123" t="s">
        <v>8</v>
      </c>
      <c r="K92" s="123">
        <v>77</v>
      </c>
      <c r="L92" s="122">
        <f t="shared" si="16"/>
        <v>3.6</v>
      </c>
      <c r="M92" s="122">
        <f t="shared" si="17"/>
        <v>3.6</v>
      </c>
    </row>
    <row r="93" spans="1:13" hidden="1" x14ac:dyDescent="0.2">
      <c r="A93" s="84" t="s">
        <v>2014</v>
      </c>
      <c r="B93" s="85">
        <v>44247</v>
      </c>
      <c r="C93" s="84" t="s">
        <v>2015</v>
      </c>
      <c r="D93" s="123" t="s">
        <v>840</v>
      </c>
      <c r="E93" s="84" t="str">
        <f t="shared" si="12"/>
        <v>Herman</v>
      </c>
      <c r="F93" s="84" t="str">
        <f t="shared" si="13"/>
        <v>Krauze</v>
      </c>
      <c r="G93" s="84" t="str">
        <f t="shared" si="14"/>
        <v>Men U/21</v>
      </c>
      <c r="H93" s="84" t="str">
        <f t="shared" si="15"/>
        <v>Henties Bay</v>
      </c>
      <c r="I93" s="123"/>
      <c r="J93" s="123" t="s">
        <v>1405</v>
      </c>
      <c r="K93" s="123">
        <v>148</v>
      </c>
      <c r="L93" s="122">
        <f t="shared" si="16"/>
        <v>16.600000000000001</v>
      </c>
      <c r="M93" s="122">
        <f t="shared" si="17"/>
        <v>16.600000000000001</v>
      </c>
    </row>
    <row r="94" spans="1:13" hidden="1" x14ac:dyDescent="0.2">
      <c r="A94" s="84" t="s">
        <v>2014</v>
      </c>
      <c r="B94" s="85">
        <v>44247</v>
      </c>
      <c r="C94" s="84" t="s">
        <v>2015</v>
      </c>
      <c r="D94" s="123" t="s">
        <v>840</v>
      </c>
      <c r="E94" s="84" t="str">
        <f t="shared" si="12"/>
        <v>Herman</v>
      </c>
      <c r="F94" s="84" t="str">
        <f t="shared" si="13"/>
        <v>Krauze</v>
      </c>
      <c r="G94" s="84" t="str">
        <f t="shared" si="14"/>
        <v>Men U/21</v>
      </c>
      <c r="H94" s="84" t="str">
        <f t="shared" si="15"/>
        <v>Henties Bay</v>
      </c>
      <c r="I94" s="123"/>
      <c r="J94" s="123" t="s">
        <v>1405</v>
      </c>
      <c r="K94" s="123">
        <v>137</v>
      </c>
      <c r="L94" s="122">
        <f t="shared" si="16"/>
        <v>12.8</v>
      </c>
      <c r="M94" s="122">
        <f t="shared" si="17"/>
        <v>12.8</v>
      </c>
    </row>
    <row r="95" spans="1:13" hidden="1" x14ac:dyDescent="0.2">
      <c r="A95" s="84" t="s">
        <v>2014</v>
      </c>
      <c r="B95" s="85">
        <v>44247</v>
      </c>
      <c r="C95" s="84" t="s">
        <v>2015</v>
      </c>
      <c r="D95" s="123" t="s">
        <v>840</v>
      </c>
      <c r="E95" s="84" t="str">
        <f t="shared" si="12"/>
        <v>Herman</v>
      </c>
      <c r="F95" s="84" t="str">
        <f t="shared" si="13"/>
        <v>Krauze</v>
      </c>
      <c r="G95" s="84" t="str">
        <f t="shared" si="14"/>
        <v>Men U/21</v>
      </c>
      <c r="H95" s="84" t="str">
        <f t="shared" si="15"/>
        <v>Henties Bay</v>
      </c>
      <c r="I95" s="123"/>
      <c r="J95" s="123" t="s">
        <v>1405</v>
      </c>
      <c r="K95" s="123">
        <v>147</v>
      </c>
      <c r="L95" s="122">
        <f t="shared" si="16"/>
        <v>16.2</v>
      </c>
      <c r="M95" s="122">
        <f t="shared" si="17"/>
        <v>16.2</v>
      </c>
    </row>
    <row r="96" spans="1:13" hidden="1" x14ac:dyDescent="0.2">
      <c r="A96" s="84" t="s">
        <v>2014</v>
      </c>
      <c r="B96" s="85">
        <v>44247</v>
      </c>
      <c r="C96" s="84" t="s">
        <v>2015</v>
      </c>
      <c r="D96" s="123" t="s">
        <v>840</v>
      </c>
      <c r="E96" s="84" t="str">
        <f t="shared" si="12"/>
        <v>Herman</v>
      </c>
      <c r="F96" s="84" t="str">
        <f t="shared" si="13"/>
        <v>Krauze</v>
      </c>
      <c r="G96" s="84" t="str">
        <f t="shared" si="14"/>
        <v>Men U/21</v>
      </c>
      <c r="H96" s="84" t="str">
        <f t="shared" si="15"/>
        <v>Henties Bay</v>
      </c>
      <c r="I96" s="123"/>
      <c r="J96" s="123" t="s">
        <v>1405</v>
      </c>
      <c r="K96" s="123">
        <v>94</v>
      </c>
      <c r="L96" s="122">
        <f t="shared" si="16"/>
        <v>3.5</v>
      </c>
      <c r="M96" s="122">
        <f t="shared" si="17"/>
        <v>3.5</v>
      </c>
    </row>
    <row r="97" spans="1:13" hidden="1" x14ac:dyDescent="0.2">
      <c r="A97" s="84" t="s">
        <v>2014</v>
      </c>
      <c r="B97" s="85">
        <v>44247</v>
      </c>
      <c r="C97" s="84" t="s">
        <v>2015</v>
      </c>
      <c r="D97" s="123" t="s">
        <v>840</v>
      </c>
      <c r="E97" s="84" t="str">
        <f t="shared" si="12"/>
        <v>Herman</v>
      </c>
      <c r="F97" s="84" t="str">
        <f t="shared" si="13"/>
        <v>Krauze</v>
      </c>
      <c r="G97" s="84" t="str">
        <f t="shared" si="14"/>
        <v>Men U/21</v>
      </c>
      <c r="H97" s="84" t="str">
        <f t="shared" si="15"/>
        <v>Henties Bay</v>
      </c>
      <c r="I97" s="123"/>
      <c r="J97" s="123" t="s">
        <v>1404</v>
      </c>
      <c r="K97" s="123">
        <v>135</v>
      </c>
      <c r="L97" s="122">
        <f t="shared" si="16"/>
        <v>32.1</v>
      </c>
      <c r="M97" s="122">
        <f t="shared" si="17"/>
        <v>32.1</v>
      </c>
    </row>
    <row r="98" spans="1:13" hidden="1" x14ac:dyDescent="0.2">
      <c r="A98" s="84" t="s">
        <v>2014</v>
      </c>
      <c r="B98" s="85">
        <v>44247</v>
      </c>
      <c r="C98" s="84" t="s">
        <v>2015</v>
      </c>
      <c r="D98" s="123" t="s">
        <v>840</v>
      </c>
      <c r="E98" s="84" t="str">
        <f t="shared" si="12"/>
        <v>Herman</v>
      </c>
      <c r="F98" s="84" t="str">
        <f t="shared" si="13"/>
        <v>Krauze</v>
      </c>
      <c r="G98" s="84" t="str">
        <f t="shared" si="14"/>
        <v>Men U/21</v>
      </c>
      <c r="H98" s="84" t="str">
        <f t="shared" si="15"/>
        <v>Henties Bay</v>
      </c>
      <c r="I98" s="123"/>
      <c r="J98" s="123" t="s">
        <v>1406</v>
      </c>
      <c r="K98" s="123">
        <v>116</v>
      </c>
      <c r="L98" s="122">
        <f t="shared" si="16"/>
        <v>6.2</v>
      </c>
      <c r="M98" s="122">
        <f t="shared" si="17"/>
        <v>6.2</v>
      </c>
    </row>
    <row r="99" spans="1:13" hidden="1" x14ac:dyDescent="0.2">
      <c r="A99" s="84" t="s">
        <v>2014</v>
      </c>
      <c r="B99" s="85">
        <v>44247</v>
      </c>
      <c r="C99" s="84" t="s">
        <v>2015</v>
      </c>
      <c r="D99" s="123" t="s">
        <v>581</v>
      </c>
      <c r="E99" s="84" t="str">
        <f t="shared" si="12"/>
        <v>Leon</v>
      </c>
      <c r="F99" s="84" t="str">
        <f t="shared" si="13"/>
        <v>Krauze</v>
      </c>
      <c r="G99" s="84" t="str">
        <f t="shared" si="14"/>
        <v>Men Veteran</v>
      </c>
      <c r="H99" s="84" t="str">
        <f t="shared" si="15"/>
        <v>Henties Bay</v>
      </c>
      <c r="I99" s="123"/>
      <c r="J99" s="123" t="s">
        <v>1404</v>
      </c>
      <c r="K99" s="123">
        <v>134</v>
      </c>
      <c r="L99" s="122">
        <f t="shared" si="16"/>
        <v>31.3</v>
      </c>
      <c r="M99" s="122">
        <f t="shared" si="17"/>
        <v>31.3</v>
      </c>
    </row>
    <row r="100" spans="1:13" hidden="1" x14ac:dyDescent="0.2">
      <c r="A100" s="84" t="s">
        <v>2014</v>
      </c>
      <c r="B100" s="85">
        <v>44247</v>
      </c>
      <c r="C100" s="84" t="s">
        <v>2015</v>
      </c>
      <c r="D100" s="123" t="s">
        <v>581</v>
      </c>
      <c r="E100" s="84" t="str">
        <f t="shared" si="12"/>
        <v>Leon</v>
      </c>
      <c r="F100" s="84" t="str">
        <f t="shared" si="13"/>
        <v>Krauze</v>
      </c>
      <c r="G100" s="84" t="str">
        <f t="shared" si="14"/>
        <v>Men Veteran</v>
      </c>
      <c r="H100" s="84" t="str">
        <f t="shared" si="15"/>
        <v>Henties Bay</v>
      </c>
      <c r="I100" s="123"/>
      <c r="J100" s="123" t="s">
        <v>1405</v>
      </c>
      <c r="K100" s="123">
        <v>145</v>
      </c>
      <c r="L100" s="122">
        <f t="shared" si="16"/>
        <v>15.5</v>
      </c>
      <c r="M100" s="122">
        <f t="shared" si="17"/>
        <v>15.5</v>
      </c>
    </row>
    <row r="101" spans="1:13" hidden="1" x14ac:dyDescent="0.2">
      <c r="A101" s="84" t="s">
        <v>2014</v>
      </c>
      <c r="B101" s="85">
        <v>44247</v>
      </c>
      <c r="C101" s="84" t="s">
        <v>2015</v>
      </c>
      <c r="D101" s="123" t="s">
        <v>581</v>
      </c>
      <c r="E101" s="84" t="str">
        <f t="shared" si="12"/>
        <v>Leon</v>
      </c>
      <c r="F101" s="84" t="str">
        <f t="shared" si="13"/>
        <v>Krauze</v>
      </c>
      <c r="G101" s="84" t="str">
        <f t="shared" si="14"/>
        <v>Men Veteran</v>
      </c>
      <c r="H101" s="84" t="str">
        <f t="shared" si="15"/>
        <v>Henties Bay</v>
      </c>
      <c r="I101" s="123"/>
      <c r="J101" s="123" t="s">
        <v>1405</v>
      </c>
      <c r="K101" s="123">
        <v>144</v>
      </c>
      <c r="L101" s="122">
        <f t="shared" si="16"/>
        <v>15.1</v>
      </c>
      <c r="M101" s="122">
        <f t="shared" si="17"/>
        <v>15.1</v>
      </c>
    </row>
    <row r="102" spans="1:13" hidden="1" x14ac:dyDescent="0.2">
      <c r="A102" s="84" t="s">
        <v>2014</v>
      </c>
      <c r="B102" s="85">
        <v>44247</v>
      </c>
      <c r="C102" s="84" t="s">
        <v>2015</v>
      </c>
      <c r="D102" s="123" t="s">
        <v>581</v>
      </c>
      <c r="E102" s="84" t="str">
        <f t="shared" si="12"/>
        <v>Leon</v>
      </c>
      <c r="F102" s="84" t="str">
        <f t="shared" si="13"/>
        <v>Krauze</v>
      </c>
      <c r="G102" s="84" t="str">
        <f t="shared" si="14"/>
        <v>Men Veteran</v>
      </c>
      <c r="H102" s="84" t="str">
        <f t="shared" si="15"/>
        <v>Henties Bay</v>
      </c>
      <c r="I102" s="123"/>
      <c r="J102" s="123" t="s">
        <v>1405</v>
      </c>
      <c r="K102" s="123">
        <v>111</v>
      </c>
      <c r="L102" s="122">
        <f t="shared" si="16"/>
        <v>6.2</v>
      </c>
      <c r="M102" s="122">
        <f t="shared" si="17"/>
        <v>6.2</v>
      </c>
    </row>
    <row r="103" spans="1:13" hidden="1" x14ac:dyDescent="0.2">
      <c r="A103" s="84" t="s">
        <v>2014</v>
      </c>
      <c r="B103" s="85">
        <v>44247</v>
      </c>
      <c r="C103" s="84" t="s">
        <v>2015</v>
      </c>
      <c r="D103" s="123" t="s">
        <v>544</v>
      </c>
      <c r="E103" s="84" t="str">
        <f t="shared" si="12"/>
        <v>Brian</v>
      </c>
      <c r="F103" s="84" t="str">
        <f t="shared" si="13"/>
        <v>Curtis</v>
      </c>
      <c r="G103" s="84" t="str">
        <f t="shared" si="14"/>
        <v>Men Senior</v>
      </c>
      <c r="H103" s="84" t="str">
        <f t="shared" si="15"/>
        <v>Orca Angling Club</v>
      </c>
      <c r="I103" s="123"/>
      <c r="J103" s="123" t="s">
        <v>1405</v>
      </c>
      <c r="K103" s="123">
        <v>106</v>
      </c>
      <c r="L103" s="122">
        <f t="shared" si="16"/>
        <v>5.3</v>
      </c>
      <c r="M103" s="122">
        <f t="shared" si="17"/>
        <v>5.3</v>
      </c>
    </row>
    <row r="104" spans="1:13" hidden="1" x14ac:dyDescent="0.2">
      <c r="A104" s="84" t="s">
        <v>2014</v>
      </c>
      <c r="B104" s="85">
        <v>44247</v>
      </c>
      <c r="C104" s="84" t="s">
        <v>2015</v>
      </c>
      <c r="D104" s="123" t="s">
        <v>544</v>
      </c>
      <c r="E104" s="84" t="str">
        <f t="shared" si="12"/>
        <v>Brian</v>
      </c>
      <c r="F104" s="84" t="str">
        <f t="shared" si="13"/>
        <v>Curtis</v>
      </c>
      <c r="G104" s="84" t="str">
        <f t="shared" si="14"/>
        <v>Men Senior</v>
      </c>
      <c r="H104" s="84" t="str">
        <f t="shared" si="15"/>
        <v>Orca Angling Club</v>
      </c>
      <c r="I104" s="123"/>
      <c r="J104" s="123" t="s">
        <v>1405</v>
      </c>
      <c r="K104" s="123">
        <v>110</v>
      </c>
      <c r="L104" s="122">
        <f t="shared" si="16"/>
        <v>6</v>
      </c>
      <c r="M104" s="122">
        <f t="shared" si="17"/>
        <v>6</v>
      </c>
    </row>
    <row r="105" spans="1:13" hidden="1" x14ac:dyDescent="0.2">
      <c r="A105" s="84" t="s">
        <v>2014</v>
      </c>
      <c r="B105" s="85">
        <v>44247</v>
      </c>
      <c r="C105" s="84" t="s">
        <v>2015</v>
      </c>
      <c r="D105" s="123" t="s">
        <v>544</v>
      </c>
      <c r="E105" s="84" t="str">
        <f t="shared" si="12"/>
        <v>Brian</v>
      </c>
      <c r="F105" s="84" t="str">
        <f t="shared" si="13"/>
        <v>Curtis</v>
      </c>
      <c r="G105" s="84" t="str">
        <f t="shared" si="14"/>
        <v>Men Senior</v>
      </c>
      <c r="H105" s="84" t="str">
        <f t="shared" si="15"/>
        <v>Orca Angling Club</v>
      </c>
      <c r="I105" s="123"/>
      <c r="J105" s="123" t="s">
        <v>1405</v>
      </c>
      <c r="K105" s="123">
        <v>124</v>
      </c>
      <c r="L105" s="122">
        <f t="shared" si="16"/>
        <v>9.1</v>
      </c>
      <c r="M105" s="122">
        <f t="shared" si="17"/>
        <v>9.1</v>
      </c>
    </row>
    <row r="106" spans="1:13" hidden="1" x14ac:dyDescent="0.2">
      <c r="A106" s="84" t="s">
        <v>2014</v>
      </c>
      <c r="B106" s="85">
        <v>44247</v>
      </c>
      <c r="C106" s="84" t="s">
        <v>2015</v>
      </c>
      <c r="D106" s="123" t="s">
        <v>659</v>
      </c>
      <c r="E106" s="84" t="str">
        <f t="shared" si="12"/>
        <v>Immo</v>
      </c>
      <c r="F106" s="84" t="str">
        <f t="shared" si="13"/>
        <v>Dresselhaus</v>
      </c>
      <c r="G106" s="84" t="str">
        <f t="shared" si="14"/>
        <v>Men Senior</v>
      </c>
      <c r="H106" s="84" t="str">
        <f t="shared" si="15"/>
        <v>Orca Angling Club</v>
      </c>
      <c r="I106" s="123"/>
      <c r="J106" s="123" t="s">
        <v>1405</v>
      </c>
      <c r="K106" s="123">
        <v>116</v>
      </c>
      <c r="L106" s="122">
        <f t="shared" si="16"/>
        <v>7.2</v>
      </c>
      <c r="M106" s="122">
        <f t="shared" si="17"/>
        <v>7.2</v>
      </c>
    </row>
    <row r="107" spans="1:13" hidden="1" x14ac:dyDescent="0.2">
      <c r="A107" s="84" t="s">
        <v>2014</v>
      </c>
      <c r="B107" s="85">
        <v>44247</v>
      </c>
      <c r="C107" s="84" t="s">
        <v>2015</v>
      </c>
      <c r="D107" s="123" t="s">
        <v>659</v>
      </c>
      <c r="E107" s="84" t="str">
        <f t="shared" si="12"/>
        <v>Immo</v>
      </c>
      <c r="F107" s="84" t="str">
        <f t="shared" si="13"/>
        <v>Dresselhaus</v>
      </c>
      <c r="G107" s="84" t="str">
        <f t="shared" si="14"/>
        <v>Men Senior</v>
      </c>
      <c r="H107" s="84" t="str">
        <f t="shared" si="15"/>
        <v>Orca Angling Club</v>
      </c>
      <c r="I107" s="123"/>
      <c r="J107" s="123" t="s">
        <v>1405</v>
      </c>
      <c r="K107" s="123">
        <v>143</v>
      </c>
      <c r="L107" s="122">
        <f t="shared" si="16"/>
        <v>14.8</v>
      </c>
      <c r="M107" s="122">
        <f t="shared" si="17"/>
        <v>14.8</v>
      </c>
    </row>
    <row r="108" spans="1:13" hidden="1" x14ac:dyDescent="0.2">
      <c r="A108" s="84" t="s">
        <v>2014</v>
      </c>
      <c r="B108" s="85">
        <v>44247</v>
      </c>
      <c r="C108" s="84" t="s">
        <v>2015</v>
      </c>
      <c r="D108" s="123" t="s">
        <v>659</v>
      </c>
      <c r="E108" s="84" t="str">
        <f t="shared" si="12"/>
        <v>Immo</v>
      </c>
      <c r="F108" s="84" t="str">
        <f t="shared" si="13"/>
        <v>Dresselhaus</v>
      </c>
      <c r="G108" s="84" t="str">
        <f t="shared" si="14"/>
        <v>Men Senior</v>
      </c>
      <c r="H108" s="84" t="str">
        <f t="shared" si="15"/>
        <v>Orca Angling Club</v>
      </c>
      <c r="I108" s="123"/>
      <c r="J108" s="123" t="s">
        <v>1406</v>
      </c>
      <c r="K108" s="123">
        <v>100</v>
      </c>
      <c r="L108" s="122">
        <f t="shared" si="16"/>
        <v>3.7</v>
      </c>
      <c r="M108" s="122">
        <f t="shared" si="17"/>
        <v>3.7</v>
      </c>
    </row>
    <row r="109" spans="1:13" hidden="1" x14ac:dyDescent="0.2">
      <c r="A109" s="84" t="s">
        <v>2014</v>
      </c>
      <c r="B109" s="85">
        <v>44247</v>
      </c>
      <c r="C109" s="84" t="s">
        <v>2015</v>
      </c>
      <c r="D109" s="123" t="s">
        <v>656</v>
      </c>
      <c r="E109" s="84" t="str">
        <f t="shared" si="12"/>
        <v xml:space="preserve">Joe </v>
      </c>
      <c r="F109" s="84" t="str">
        <f t="shared" si="13"/>
        <v>Herrman</v>
      </c>
      <c r="G109" s="84" t="str">
        <f t="shared" si="14"/>
        <v>Men Senior</v>
      </c>
      <c r="H109" s="84" t="str">
        <f t="shared" si="15"/>
        <v>Orca Angling Club</v>
      </c>
      <c r="I109" s="123"/>
      <c r="J109" s="123" t="s">
        <v>1405</v>
      </c>
      <c r="K109" s="123">
        <v>109</v>
      </c>
      <c r="L109" s="122">
        <f t="shared" si="16"/>
        <v>5.8</v>
      </c>
      <c r="M109" s="122">
        <f t="shared" si="17"/>
        <v>5.8</v>
      </c>
    </row>
    <row r="110" spans="1:13" hidden="1" x14ac:dyDescent="0.2">
      <c r="A110" s="84" t="s">
        <v>2014</v>
      </c>
      <c r="B110" s="85">
        <v>44247</v>
      </c>
      <c r="C110" s="84" t="s">
        <v>2015</v>
      </c>
      <c r="D110" s="123" t="s">
        <v>656</v>
      </c>
      <c r="E110" s="84" t="str">
        <f t="shared" si="12"/>
        <v xml:space="preserve">Joe </v>
      </c>
      <c r="F110" s="84" t="str">
        <f t="shared" si="13"/>
        <v>Herrman</v>
      </c>
      <c r="G110" s="84" t="str">
        <f t="shared" si="14"/>
        <v>Men Senior</v>
      </c>
      <c r="H110" s="84" t="str">
        <f t="shared" si="15"/>
        <v>Orca Angling Club</v>
      </c>
      <c r="I110" s="123"/>
      <c r="J110" s="123" t="s">
        <v>1405</v>
      </c>
      <c r="K110" s="123">
        <v>129</v>
      </c>
      <c r="L110" s="122">
        <f t="shared" si="16"/>
        <v>10.4</v>
      </c>
      <c r="M110" s="122">
        <f t="shared" si="17"/>
        <v>10.4</v>
      </c>
    </row>
    <row r="111" spans="1:13" hidden="1" x14ac:dyDescent="0.2">
      <c r="A111" s="84" t="s">
        <v>2014</v>
      </c>
      <c r="B111" s="85">
        <v>44247</v>
      </c>
      <c r="C111" s="84" t="s">
        <v>2015</v>
      </c>
      <c r="D111" s="123" t="s">
        <v>656</v>
      </c>
      <c r="E111" s="84" t="str">
        <f t="shared" si="12"/>
        <v xml:space="preserve">Joe </v>
      </c>
      <c r="F111" s="84" t="str">
        <f t="shared" si="13"/>
        <v>Herrman</v>
      </c>
      <c r="G111" s="84" t="str">
        <f t="shared" si="14"/>
        <v>Men Senior</v>
      </c>
      <c r="H111" s="84" t="str">
        <f t="shared" si="15"/>
        <v>Orca Angling Club</v>
      </c>
      <c r="I111" s="123"/>
      <c r="J111" s="123" t="s">
        <v>1405</v>
      </c>
      <c r="K111" s="123">
        <v>121</v>
      </c>
      <c r="L111" s="122">
        <f t="shared" si="16"/>
        <v>8.3000000000000007</v>
      </c>
      <c r="M111" s="122">
        <f t="shared" si="17"/>
        <v>8.3000000000000007</v>
      </c>
    </row>
    <row r="112" spans="1:13" hidden="1" x14ac:dyDescent="0.2">
      <c r="A112" s="84" t="s">
        <v>2014</v>
      </c>
      <c r="B112" s="85">
        <v>44247</v>
      </c>
      <c r="C112" s="84" t="s">
        <v>2015</v>
      </c>
      <c r="D112" s="123" t="s">
        <v>656</v>
      </c>
      <c r="E112" s="84" t="str">
        <f t="shared" si="12"/>
        <v xml:space="preserve">Joe </v>
      </c>
      <c r="F112" s="84" t="str">
        <f t="shared" si="13"/>
        <v>Herrman</v>
      </c>
      <c r="G112" s="84" t="str">
        <f t="shared" si="14"/>
        <v>Men Senior</v>
      </c>
      <c r="H112" s="84" t="str">
        <f t="shared" si="15"/>
        <v>Orca Angling Club</v>
      </c>
      <c r="I112" s="123"/>
      <c r="J112" s="123" t="s">
        <v>1421</v>
      </c>
      <c r="K112" s="123">
        <v>117</v>
      </c>
      <c r="L112" s="122">
        <f t="shared" si="16"/>
        <v>14.6</v>
      </c>
      <c r="M112" s="122">
        <f t="shared" si="17"/>
        <v>14.6</v>
      </c>
    </row>
    <row r="113" spans="1:13" hidden="1" x14ac:dyDescent="0.2">
      <c r="A113" s="84" t="s">
        <v>2014</v>
      </c>
      <c r="B113" s="85">
        <v>44247</v>
      </c>
      <c r="C113" s="84" t="s">
        <v>2015</v>
      </c>
      <c r="D113" s="123" t="s">
        <v>656</v>
      </c>
      <c r="E113" s="84" t="str">
        <f t="shared" si="12"/>
        <v xml:space="preserve">Joe </v>
      </c>
      <c r="F113" s="84" t="str">
        <f t="shared" si="13"/>
        <v>Herrman</v>
      </c>
      <c r="G113" s="84" t="str">
        <f t="shared" si="14"/>
        <v>Men Senior</v>
      </c>
      <c r="H113" s="84" t="str">
        <f t="shared" si="15"/>
        <v>Orca Angling Club</v>
      </c>
      <c r="I113" s="123"/>
      <c r="J113" s="123" t="s">
        <v>1421</v>
      </c>
      <c r="K113" s="123">
        <v>83</v>
      </c>
      <c r="L113" s="122">
        <f t="shared" si="16"/>
        <v>4.9000000000000004</v>
      </c>
      <c r="M113" s="122">
        <f t="shared" si="17"/>
        <v>4.9000000000000004</v>
      </c>
    </row>
    <row r="114" spans="1:13" hidden="1" x14ac:dyDescent="0.2">
      <c r="A114" s="84" t="s">
        <v>2014</v>
      </c>
      <c r="B114" s="85">
        <v>44247</v>
      </c>
      <c r="C114" s="84" t="s">
        <v>2015</v>
      </c>
      <c r="D114" s="123" t="s">
        <v>656</v>
      </c>
      <c r="E114" s="84" t="str">
        <f t="shared" si="12"/>
        <v xml:space="preserve">Joe </v>
      </c>
      <c r="F114" s="84" t="str">
        <f t="shared" si="13"/>
        <v>Herrman</v>
      </c>
      <c r="G114" s="84" t="str">
        <f t="shared" si="14"/>
        <v>Men Senior</v>
      </c>
      <c r="H114" s="84" t="str">
        <f t="shared" si="15"/>
        <v>Orca Angling Club</v>
      </c>
      <c r="I114" s="123"/>
      <c r="J114" s="123"/>
      <c r="K114" s="123"/>
      <c r="L114" s="122" t="str">
        <f t="shared" si="16"/>
        <v/>
      </c>
      <c r="M114" s="122" t="str">
        <f t="shared" si="17"/>
        <v/>
      </c>
    </row>
    <row r="115" spans="1:13" hidden="1" x14ac:dyDescent="0.2">
      <c r="A115" s="84" t="s">
        <v>2014</v>
      </c>
      <c r="B115" s="85">
        <v>44247</v>
      </c>
      <c r="C115" s="84" t="s">
        <v>2015</v>
      </c>
      <c r="D115" s="123" t="s">
        <v>1000</v>
      </c>
      <c r="E115" s="84" t="str">
        <f t="shared" si="12"/>
        <v>Jan-Hendrik</v>
      </c>
      <c r="F115" s="84" t="str">
        <f t="shared" si="13"/>
        <v>Jacobs</v>
      </c>
      <c r="G115" s="84" t="str">
        <f t="shared" si="14"/>
        <v>Men Senior</v>
      </c>
      <c r="H115" s="84" t="str">
        <f t="shared" si="15"/>
        <v>Orca Angling Club</v>
      </c>
      <c r="I115" s="123"/>
      <c r="J115" s="123"/>
      <c r="K115" s="123"/>
      <c r="L115" s="122" t="str">
        <f t="shared" si="16"/>
        <v/>
      </c>
      <c r="M115" s="122" t="str">
        <f t="shared" si="17"/>
        <v/>
      </c>
    </row>
    <row r="116" spans="1:13" hidden="1" x14ac:dyDescent="0.2">
      <c r="A116" s="84" t="s">
        <v>2014</v>
      </c>
      <c r="B116" s="85">
        <v>44247</v>
      </c>
      <c r="C116" s="84" t="s">
        <v>2015</v>
      </c>
      <c r="D116" s="123" t="s">
        <v>593</v>
      </c>
      <c r="E116" s="84" t="str">
        <f t="shared" si="12"/>
        <v>Alec</v>
      </c>
      <c r="F116" s="84" t="str">
        <f t="shared" si="13"/>
        <v>Landers</v>
      </c>
      <c r="G116" s="84" t="str">
        <f t="shared" si="14"/>
        <v>Men Senior</v>
      </c>
      <c r="H116" s="84" t="str">
        <f t="shared" si="15"/>
        <v>Orca Angling Club</v>
      </c>
      <c r="I116" s="123"/>
      <c r="J116" s="123" t="s">
        <v>1405</v>
      </c>
      <c r="K116" s="123">
        <v>138</v>
      </c>
      <c r="L116" s="122">
        <f t="shared" si="16"/>
        <v>13.1</v>
      </c>
      <c r="M116" s="122">
        <f t="shared" si="17"/>
        <v>13.1</v>
      </c>
    </row>
    <row r="117" spans="1:13" hidden="1" x14ac:dyDescent="0.2">
      <c r="A117" s="84" t="s">
        <v>2014</v>
      </c>
      <c r="B117" s="85">
        <v>44247</v>
      </c>
      <c r="C117" s="84" t="s">
        <v>2015</v>
      </c>
      <c r="D117" s="123" t="s">
        <v>593</v>
      </c>
      <c r="E117" s="84" t="str">
        <f t="shared" si="12"/>
        <v>Alec</v>
      </c>
      <c r="F117" s="84" t="str">
        <f t="shared" si="13"/>
        <v>Landers</v>
      </c>
      <c r="G117" s="84" t="str">
        <f t="shared" si="14"/>
        <v>Men Senior</v>
      </c>
      <c r="H117" s="84" t="str">
        <f t="shared" si="15"/>
        <v>Orca Angling Club</v>
      </c>
      <c r="I117" s="123"/>
      <c r="J117" s="123" t="s">
        <v>20</v>
      </c>
      <c r="K117" s="123">
        <v>71</v>
      </c>
      <c r="L117" s="122">
        <f t="shared" si="16"/>
        <v>1.3</v>
      </c>
      <c r="M117" s="122">
        <f t="shared" si="17"/>
        <v>1.3</v>
      </c>
    </row>
    <row r="118" spans="1:13" hidden="1" x14ac:dyDescent="0.2">
      <c r="A118" s="84" t="s">
        <v>2014</v>
      </c>
      <c r="B118" s="85">
        <v>44247</v>
      </c>
      <c r="C118" s="84" t="s">
        <v>2015</v>
      </c>
      <c r="D118" s="123" t="s">
        <v>568</v>
      </c>
      <c r="E118" s="84" t="str">
        <f t="shared" si="12"/>
        <v>Emil</v>
      </c>
      <c r="F118" s="84" t="str">
        <f t="shared" si="13"/>
        <v>Prinsloo</v>
      </c>
      <c r="G118" s="84" t="str">
        <f t="shared" si="14"/>
        <v>Men Veteran</v>
      </c>
      <c r="H118" s="84" t="str">
        <f t="shared" si="15"/>
        <v>Walvis Bay</v>
      </c>
      <c r="I118" s="123"/>
      <c r="J118" s="123" t="s">
        <v>1406</v>
      </c>
      <c r="K118" s="123">
        <v>92</v>
      </c>
      <c r="L118" s="122">
        <f t="shared" si="16"/>
        <v>2.8</v>
      </c>
      <c r="M118" s="122">
        <f t="shared" si="17"/>
        <v>2.8</v>
      </c>
    </row>
    <row r="119" spans="1:13" hidden="1" x14ac:dyDescent="0.2">
      <c r="A119" s="84" t="s">
        <v>2014</v>
      </c>
      <c r="B119" s="85">
        <v>44247</v>
      </c>
      <c r="C119" s="84" t="s">
        <v>2015</v>
      </c>
      <c r="D119" s="123" t="s">
        <v>568</v>
      </c>
      <c r="E119" s="84" t="str">
        <f t="shared" si="12"/>
        <v>Emil</v>
      </c>
      <c r="F119" s="84" t="str">
        <f t="shared" si="13"/>
        <v>Prinsloo</v>
      </c>
      <c r="G119" s="84" t="str">
        <f t="shared" si="14"/>
        <v>Men Veteran</v>
      </c>
      <c r="H119" s="84" t="str">
        <f t="shared" si="15"/>
        <v>Walvis Bay</v>
      </c>
      <c r="I119" s="123"/>
      <c r="J119" s="123" t="s">
        <v>1405</v>
      </c>
      <c r="K119" s="123">
        <v>156</v>
      </c>
      <c r="L119" s="122">
        <f t="shared" si="16"/>
        <v>19.899999999999999</v>
      </c>
      <c r="M119" s="122">
        <f t="shared" si="17"/>
        <v>19.899999999999999</v>
      </c>
    </row>
    <row r="120" spans="1:13" hidden="1" x14ac:dyDescent="0.2">
      <c r="A120" s="84" t="s">
        <v>2014</v>
      </c>
      <c r="B120" s="85">
        <v>44247</v>
      </c>
      <c r="C120" s="84" t="s">
        <v>2015</v>
      </c>
      <c r="D120" s="123" t="s">
        <v>568</v>
      </c>
      <c r="E120" s="84" t="str">
        <f t="shared" si="12"/>
        <v>Emil</v>
      </c>
      <c r="F120" s="84" t="str">
        <f t="shared" si="13"/>
        <v>Prinsloo</v>
      </c>
      <c r="G120" s="84" t="str">
        <f t="shared" si="14"/>
        <v>Men Veteran</v>
      </c>
      <c r="H120" s="84" t="str">
        <f t="shared" si="15"/>
        <v>Walvis Bay</v>
      </c>
      <c r="I120" s="123"/>
      <c r="J120" s="123" t="s">
        <v>1405</v>
      </c>
      <c r="K120" s="123">
        <v>152</v>
      </c>
      <c r="L120" s="122">
        <f t="shared" si="16"/>
        <v>18.2</v>
      </c>
      <c r="M120" s="122">
        <f t="shared" si="17"/>
        <v>18.2</v>
      </c>
    </row>
    <row r="121" spans="1:13" hidden="1" x14ac:dyDescent="0.2">
      <c r="A121" s="84" t="s">
        <v>2014</v>
      </c>
      <c r="B121" s="85">
        <v>44247</v>
      </c>
      <c r="C121" s="84" t="s">
        <v>2015</v>
      </c>
      <c r="D121" s="123" t="s">
        <v>568</v>
      </c>
      <c r="E121" s="84" t="str">
        <f t="shared" si="12"/>
        <v>Emil</v>
      </c>
      <c r="F121" s="84" t="str">
        <f t="shared" si="13"/>
        <v>Prinsloo</v>
      </c>
      <c r="G121" s="84" t="str">
        <f t="shared" si="14"/>
        <v>Men Veteran</v>
      </c>
      <c r="H121" s="84" t="str">
        <f t="shared" si="15"/>
        <v>Walvis Bay</v>
      </c>
      <c r="I121" s="123"/>
      <c r="J121" s="123" t="s">
        <v>1405</v>
      </c>
      <c r="K121" s="123">
        <v>147</v>
      </c>
      <c r="L121" s="122">
        <f t="shared" si="16"/>
        <v>16.2</v>
      </c>
      <c r="M121" s="122">
        <f t="shared" si="17"/>
        <v>16.2</v>
      </c>
    </row>
    <row r="122" spans="1:13" hidden="1" x14ac:dyDescent="0.2">
      <c r="A122" s="84" t="s">
        <v>2014</v>
      </c>
      <c r="B122" s="85">
        <v>44247</v>
      </c>
      <c r="C122" s="84" t="s">
        <v>2015</v>
      </c>
      <c r="D122" s="123" t="s">
        <v>568</v>
      </c>
      <c r="E122" s="84" t="str">
        <f t="shared" si="12"/>
        <v>Emil</v>
      </c>
      <c r="F122" s="84" t="str">
        <f t="shared" si="13"/>
        <v>Prinsloo</v>
      </c>
      <c r="G122" s="84" t="str">
        <f t="shared" si="14"/>
        <v>Men Veteran</v>
      </c>
      <c r="H122" s="84" t="str">
        <f t="shared" si="15"/>
        <v>Walvis Bay</v>
      </c>
      <c r="I122" s="123"/>
      <c r="J122" s="123" t="s">
        <v>1405</v>
      </c>
      <c r="K122" s="123">
        <v>141</v>
      </c>
      <c r="L122" s="122">
        <f t="shared" si="16"/>
        <v>14.1</v>
      </c>
      <c r="M122" s="122">
        <f t="shared" si="17"/>
        <v>14.1</v>
      </c>
    </row>
    <row r="123" spans="1:13" hidden="1" x14ac:dyDescent="0.2">
      <c r="A123" s="84" t="s">
        <v>2014</v>
      </c>
      <c r="B123" s="85">
        <v>44247</v>
      </c>
      <c r="C123" s="84" t="s">
        <v>2015</v>
      </c>
      <c r="D123" s="123" t="s">
        <v>568</v>
      </c>
      <c r="E123" s="84" t="str">
        <f t="shared" si="12"/>
        <v>Emil</v>
      </c>
      <c r="F123" s="84" t="str">
        <f t="shared" si="13"/>
        <v>Prinsloo</v>
      </c>
      <c r="G123" s="84" t="str">
        <f t="shared" si="14"/>
        <v>Men Veteran</v>
      </c>
      <c r="H123" s="84" t="str">
        <f t="shared" si="15"/>
        <v>Walvis Bay</v>
      </c>
      <c r="I123" s="123"/>
      <c r="J123" s="123" t="s">
        <v>1405</v>
      </c>
      <c r="K123" s="123">
        <v>115</v>
      </c>
      <c r="L123" s="122">
        <f t="shared" si="16"/>
        <v>7</v>
      </c>
      <c r="M123" s="122">
        <f t="shared" si="17"/>
        <v>7</v>
      </c>
    </row>
    <row r="124" spans="1:13" hidden="1" x14ac:dyDescent="0.2">
      <c r="A124" s="84" t="s">
        <v>2014</v>
      </c>
      <c r="B124" s="85">
        <v>44247</v>
      </c>
      <c r="C124" s="84" t="s">
        <v>2015</v>
      </c>
      <c r="D124" s="123" t="s">
        <v>568</v>
      </c>
      <c r="E124" s="84" t="str">
        <f t="shared" si="12"/>
        <v>Emil</v>
      </c>
      <c r="F124" s="84" t="str">
        <f t="shared" si="13"/>
        <v>Prinsloo</v>
      </c>
      <c r="G124" s="84" t="str">
        <f t="shared" si="14"/>
        <v>Men Veteran</v>
      </c>
      <c r="H124" s="84" t="str">
        <f t="shared" si="15"/>
        <v>Walvis Bay</v>
      </c>
      <c r="I124" s="123"/>
      <c r="J124" s="123" t="s">
        <v>1405</v>
      </c>
      <c r="K124" s="123">
        <v>153</v>
      </c>
      <c r="L124" s="122">
        <f t="shared" si="16"/>
        <v>18.600000000000001</v>
      </c>
      <c r="M124" s="122">
        <f t="shared" si="17"/>
        <v>18.600000000000001</v>
      </c>
    </row>
    <row r="125" spans="1:13" hidden="1" x14ac:dyDescent="0.2">
      <c r="A125" s="84" t="s">
        <v>2014</v>
      </c>
      <c r="B125" s="85">
        <v>44247</v>
      </c>
      <c r="C125" s="84" t="s">
        <v>2015</v>
      </c>
      <c r="D125" s="123" t="s">
        <v>568</v>
      </c>
      <c r="E125" s="84" t="str">
        <f t="shared" si="12"/>
        <v>Emil</v>
      </c>
      <c r="F125" s="84" t="str">
        <f t="shared" si="13"/>
        <v>Prinsloo</v>
      </c>
      <c r="G125" s="84" t="str">
        <f t="shared" si="14"/>
        <v>Men Veteran</v>
      </c>
      <c r="H125" s="84" t="str">
        <f t="shared" si="15"/>
        <v>Walvis Bay</v>
      </c>
      <c r="I125" s="123"/>
      <c r="J125" s="123" t="s">
        <v>1405</v>
      </c>
      <c r="K125" s="123">
        <v>153</v>
      </c>
      <c r="L125" s="122">
        <f t="shared" si="16"/>
        <v>18.600000000000001</v>
      </c>
      <c r="M125" s="122">
        <f t="shared" si="17"/>
        <v>18.600000000000001</v>
      </c>
    </row>
    <row r="126" spans="1:13" hidden="1" x14ac:dyDescent="0.2">
      <c r="A126" s="84" t="s">
        <v>2014</v>
      </c>
      <c r="B126" s="85">
        <v>44247</v>
      </c>
      <c r="C126" s="84" t="s">
        <v>2015</v>
      </c>
      <c r="D126" s="123" t="s">
        <v>1764</v>
      </c>
      <c r="E126" s="84" t="str">
        <f t="shared" si="12"/>
        <v>Juanne-Louis</v>
      </c>
      <c r="F126" s="84" t="str">
        <f t="shared" si="13"/>
        <v>Grobler</v>
      </c>
      <c r="G126" s="84" t="str">
        <f t="shared" si="14"/>
        <v>Men Senior</v>
      </c>
      <c r="H126" s="84" t="str">
        <f t="shared" si="15"/>
        <v>Orca Angling Club</v>
      </c>
      <c r="I126" s="123"/>
      <c r="J126" s="123" t="s">
        <v>1405</v>
      </c>
      <c r="K126" s="123">
        <v>90</v>
      </c>
      <c r="L126" s="122">
        <f t="shared" si="16"/>
        <v>3</v>
      </c>
      <c r="M126" s="122">
        <f t="shared" si="17"/>
        <v>3</v>
      </c>
    </row>
    <row r="127" spans="1:13" hidden="1" x14ac:dyDescent="0.2">
      <c r="A127" s="84" t="s">
        <v>2014</v>
      </c>
      <c r="B127" s="85">
        <v>44247</v>
      </c>
      <c r="C127" s="84" t="s">
        <v>2015</v>
      </c>
      <c r="D127" s="123" t="s">
        <v>1764</v>
      </c>
      <c r="E127" s="84" t="str">
        <f t="shared" si="12"/>
        <v>Juanne-Louis</v>
      </c>
      <c r="F127" s="84" t="str">
        <f t="shared" si="13"/>
        <v>Grobler</v>
      </c>
      <c r="G127" s="84" t="str">
        <f t="shared" si="14"/>
        <v>Men Senior</v>
      </c>
      <c r="H127" s="84" t="str">
        <f t="shared" si="15"/>
        <v>Orca Angling Club</v>
      </c>
      <c r="I127" s="123"/>
      <c r="J127" s="123" t="s">
        <v>1405</v>
      </c>
      <c r="K127" s="123">
        <v>121</v>
      </c>
      <c r="L127" s="122">
        <f t="shared" si="16"/>
        <v>8.3000000000000007</v>
      </c>
      <c r="M127" s="122">
        <f t="shared" si="17"/>
        <v>8.3000000000000007</v>
      </c>
    </row>
    <row r="128" spans="1:13" hidden="1" x14ac:dyDescent="0.2">
      <c r="A128" s="84" t="s">
        <v>2014</v>
      </c>
      <c r="B128" s="85">
        <v>44247</v>
      </c>
      <c r="C128" s="84" t="s">
        <v>2015</v>
      </c>
      <c r="D128" s="123" t="s">
        <v>619</v>
      </c>
      <c r="E128" s="84" t="str">
        <f t="shared" si="12"/>
        <v>Johan</v>
      </c>
      <c r="F128" s="84" t="str">
        <f t="shared" si="13"/>
        <v>Potgieter</v>
      </c>
      <c r="G128" s="84" t="str">
        <f t="shared" si="14"/>
        <v>Men Senior</v>
      </c>
      <c r="H128" s="84" t="str">
        <f t="shared" si="15"/>
        <v>Orca Angling Club</v>
      </c>
      <c r="I128" s="123" t="s">
        <v>19</v>
      </c>
      <c r="J128" s="123"/>
      <c r="K128" s="123">
        <v>79</v>
      </c>
      <c r="L128" s="122">
        <f t="shared" si="16"/>
        <v>5.2</v>
      </c>
      <c r="M128" s="122">
        <f t="shared" si="17"/>
        <v>5.2</v>
      </c>
    </row>
    <row r="129" spans="1:13" hidden="1" x14ac:dyDescent="0.2">
      <c r="A129" s="84" t="s">
        <v>2014</v>
      </c>
      <c r="B129" s="85">
        <v>44247</v>
      </c>
      <c r="C129" s="84" t="s">
        <v>2015</v>
      </c>
      <c r="D129" s="123" t="s">
        <v>562</v>
      </c>
      <c r="E129" s="84" t="str">
        <f t="shared" si="12"/>
        <v>Heini</v>
      </c>
      <c r="F129" s="84" t="str">
        <f t="shared" si="13"/>
        <v>Zahrt</v>
      </c>
      <c r="G129" s="84" t="str">
        <f t="shared" si="14"/>
        <v>Men Senior</v>
      </c>
      <c r="H129" s="84" t="str">
        <f t="shared" si="15"/>
        <v>Orca Angling Club</v>
      </c>
      <c r="I129" s="123"/>
      <c r="J129" s="123" t="s">
        <v>1405</v>
      </c>
      <c r="K129" s="123">
        <v>90</v>
      </c>
      <c r="L129" s="122">
        <f t="shared" si="16"/>
        <v>3</v>
      </c>
      <c r="M129" s="122">
        <f t="shared" si="17"/>
        <v>3</v>
      </c>
    </row>
    <row r="130" spans="1:13" hidden="1" x14ac:dyDescent="0.2">
      <c r="A130" s="84" t="s">
        <v>2014</v>
      </c>
      <c r="B130" s="85">
        <v>44247</v>
      </c>
      <c r="C130" s="84" t="s">
        <v>2015</v>
      </c>
      <c r="D130" s="123" t="s">
        <v>562</v>
      </c>
      <c r="E130" s="84" t="str">
        <f t="shared" si="12"/>
        <v>Heini</v>
      </c>
      <c r="F130" s="84" t="str">
        <f t="shared" si="13"/>
        <v>Zahrt</v>
      </c>
      <c r="G130" s="84" t="str">
        <f t="shared" si="14"/>
        <v>Men Senior</v>
      </c>
      <c r="H130" s="84" t="str">
        <f t="shared" si="15"/>
        <v>Orca Angling Club</v>
      </c>
      <c r="I130" s="123"/>
      <c r="J130" s="123" t="s">
        <v>1405</v>
      </c>
      <c r="K130" s="123">
        <v>162</v>
      </c>
      <c r="L130" s="122">
        <f t="shared" si="16"/>
        <v>22.7</v>
      </c>
      <c r="M130" s="122">
        <f t="shared" si="17"/>
        <v>22.7</v>
      </c>
    </row>
    <row r="131" spans="1:13" hidden="1" x14ac:dyDescent="0.2">
      <c r="A131" s="84" t="s">
        <v>2014</v>
      </c>
      <c r="B131" s="85">
        <v>44247</v>
      </c>
      <c r="C131" s="84" t="s">
        <v>2015</v>
      </c>
      <c r="D131" s="123" t="s">
        <v>562</v>
      </c>
      <c r="E131" s="84" t="str">
        <f t="shared" ref="E131:E194" si="18">IF(D131="","",VLOOKUP(D131,Master,3,FALSE))</f>
        <v>Heini</v>
      </c>
      <c r="F131" s="84" t="str">
        <f t="shared" ref="F131:F194" si="19">IF(D131="","",VLOOKUP(D131,Master,4,FALSE))</f>
        <v>Zahrt</v>
      </c>
      <c r="G131" s="84" t="str">
        <f t="shared" ref="G131:G194" si="20">IF(D131="","",VLOOKUP(D131,Master,5,FALSE))</f>
        <v>Men Senior</v>
      </c>
      <c r="H131" s="84" t="str">
        <f t="shared" ref="H131:H194" si="21">IF(D131="","",VLOOKUP(D131,Master,2,FALSE))</f>
        <v>Orca Angling Club</v>
      </c>
      <c r="I131" s="123"/>
      <c r="J131" s="123" t="s">
        <v>1405</v>
      </c>
      <c r="K131" s="123">
        <v>119</v>
      </c>
      <c r="L131" s="122">
        <f t="shared" ref="L131:L194" si="22">IF(K131="","",IF(I131="",ROUND(HLOOKUP(J131,kgList,K131,FALSE),1),ROUND(HLOOKUP(I131,kgList,K131,FALSE),1)))</f>
        <v>7.9</v>
      </c>
      <c r="M131" s="122">
        <f t="shared" ref="M131:M194" si="23">IF(L131="","",IF(COUNTA(I131:J131)&gt;1,"Edible or Inedible",IF(COUNTA(I131)=1,L131*1,IF(COUNTA(J131)=1,L131*1,"ERROR"))))</f>
        <v>7.9</v>
      </c>
    </row>
    <row r="132" spans="1:13" hidden="1" x14ac:dyDescent="0.2">
      <c r="A132" s="84" t="s">
        <v>2014</v>
      </c>
      <c r="B132" s="85">
        <v>44247</v>
      </c>
      <c r="C132" s="84" t="s">
        <v>2015</v>
      </c>
      <c r="D132" s="123" t="s">
        <v>562</v>
      </c>
      <c r="E132" s="84" t="str">
        <f t="shared" si="18"/>
        <v>Heini</v>
      </c>
      <c r="F132" s="84" t="str">
        <f t="shared" si="19"/>
        <v>Zahrt</v>
      </c>
      <c r="G132" s="84" t="str">
        <f t="shared" si="20"/>
        <v>Men Senior</v>
      </c>
      <c r="H132" s="84" t="str">
        <f t="shared" si="21"/>
        <v>Orca Angling Club</v>
      </c>
      <c r="I132" s="123"/>
      <c r="J132" s="123" t="s">
        <v>1405</v>
      </c>
      <c r="K132" s="123">
        <v>112</v>
      </c>
      <c r="L132" s="122">
        <f t="shared" si="22"/>
        <v>6.4</v>
      </c>
      <c r="M132" s="122">
        <f t="shared" si="23"/>
        <v>6.4</v>
      </c>
    </row>
    <row r="133" spans="1:13" hidden="1" x14ac:dyDescent="0.2">
      <c r="A133" s="84" t="s">
        <v>2014</v>
      </c>
      <c r="B133" s="85">
        <v>44247</v>
      </c>
      <c r="C133" s="84" t="s">
        <v>2015</v>
      </c>
      <c r="D133" s="123" t="s">
        <v>562</v>
      </c>
      <c r="E133" s="84" t="str">
        <f t="shared" si="18"/>
        <v>Heini</v>
      </c>
      <c r="F133" s="84" t="str">
        <f t="shared" si="19"/>
        <v>Zahrt</v>
      </c>
      <c r="G133" s="84" t="str">
        <f t="shared" si="20"/>
        <v>Men Senior</v>
      </c>
      <c r="H133" s="84" t="str">
        <f t="shared" si="21"/>
        <v>Orca Angling Club</v>
      </c>
      <c r="I133" s="123"/>
      <c r="J133" s="123" t="s">
        <v>1406</v>
      </c>
      <c r="K133" s="123">
        <v>103</v>
      </c>
      <c r="L133" s="122">
        <f t="shared" si="22"/>
        <v>4.0999999999999996</v>
      </c>
      <c r="M133" s="122">
        <f t="shared" si="23"/>
        <v>4.0999999999999996</v>
      </c>
    </row>
    <row r="134" spans="1:13" hidden="1" x14ac:dyDescent="0.2">
      <c r="A134" s="84" t="s">
        <v>2014</v>
      </c>
      <c r="B134" s="85">
        <v>44247</v>
      </c>
      <c r="C134" s="84" t="s">
        <v>2015</v>
      </c>
      <c r="D134" s="123" t="s">
        <v>1763</v>
      </c>
      <c r="E134" s="84" t="str">
        <f t="shared" si="18"/>
        <v>William</v>
      </c>
      <c r="F134" s="84" t="str">
        <f t="shared" si="19"/>
        <v>Schickerling</v>
      </c>
      <c r="G134" s="84" t="str">
        <f t="shared" si="20"/>
        <v>Men Senior</v>
      </c>
      <c r="H134" s="84" t="str">
        <f t="shared" si="21"/>
        <v>Orca Angling Club</v>
      </c>
      <c r="I134" s="123"/>
      <c r="J134" s="123" t="s">
        <v>1405</v>
      </c>
      <c r="K134" s="123">
        <v>151</v>
      </c>
      <c r="L134" s="122">
        <f t="shared" si="22"/>
        <v>17.8</v>
      </c>
      <c r="M134" s="122">
        <f t="shared" si="23"/>
        <v>17.8</v>
      </c>
    </row>
    <row r="135" spans="1:13" hidden="1" x14ac:dyDescent="0.2">
      <c r="A135" s="84" t="s">
        <v>2014</v>
      </c>
      <c r="B135" s="85">
        <v>44247</v>
      </c>
      <c r="C135" s="84" t="s">
        <v>2015</v>
      </c>
      <c r="D135" s="123" t="s">
        <v>1108</v>
      </c>
      <c r="E135" s="84" t="str">
        <f t="shared" si="18"/>
        <v>Boytjie</v>
      </c>
      <c r="F135" s="84" t="str">
        <f t="shared" si="19"/>
        <v>Schikerling</v>
      </c>
      <c r="G135" s="84" t="str">
        <f t="shared" si="20"/>
        <v>Men Master</v>
      </c>
      <c r="H135" s="84" t="str">
        <f t="shared" si="21"/>
        <v>Orca Angling Club</v>
      </c>
      <c r="I135" s="123"/>
      <c r="J135" s="123" t="s">
        <v>1406</v>
      </c>
      <c r="K135" s="123">
        <v>106</v>
      </c>
      <c r="L135" s="122">
        <f t="shared" si="22"/>
        <v>4.5</v>
      </c>
      <c r="M135" s="122">
        <f t="shared" si="23"/>
        <v>4.5</v>
      </c>
    </row>
    <row r="136" spans="1:13" hidden="1" x14ac:dyDescent="0.2">
      <c r="A136" s="84" t="s">
        <v>2014</v>
      </c>
      <c r="B136" s="85">
        <v>44247</v>
      </c>
      <c r="C136" s="84" t="s">
        <v>2015</v>
      </c>
      <c r="D136" s="123" t="s">
        <v>1214</v>
      </c>
      <c r="E136" s="84" t="str">
        <f t="shared" si="18"/>
        <v>Quintin</v>
      </c>
      <c r="F136" s="84" t="str">
        <f t="shared" si="19"/>
        <v>Klem</v>
      </c>
      <c r="G136" s="84" t="str">
        <f t="shared" si="20"/>
        <v>Men Senior</v>
      </c>
      <c r="H136" s="84" t="str">
        <f t="shared" si="21"/>
        <v>Orca Angling Club</v>
      </c>
      <c r="I136" s="123" t="s">
        <v>19</v>
      </c>
      <c r="J136" s="123"/>
      <c r="K136" s="123">
        <v>40</v>
      </c>
      <c r="L136" s="122">
        <f t="shared" si="22"/>
        <v>0.7</v>
      </c>
      <c r="M136" s="122">
        <f t="shared" si="23"/>
        <v>0.7</v>
      </c>
    </row>
    <row r="137" spans="1:13" hidden="1" x14ac:dyDescent="0.2">
      <c r="A137" s="84" t="s">
        <v>2014</v>
      </c>
      <c r="B137" s="85">
        <v>44247</v>
      </c>
      <c r="C137" s="84" t="s">
        <v>2015</v>
      </c>
      <c r="D137" s="123" t="s">
        <v>1214</v>
      </c>
      <c r="E137" s="84" t="str">
        <f t="shared" si="18"/>
        <v>Quintin</v>
      </c>
      <c r="F137" s="84" t="str">
        <f t="shared" si="19"/>
        <v>Klem</v>
      </c>
      <c r="G137" s="84" t="str">
        <f t="shared" si="20"/>
        <v>Men Senior</v>
      </c>
      <c r="H137" s="84" t="str">
        <f t="shared" si="21"/>
        <v>Orca Angling Club</v>
      </c>
      <c r="I137" s="123"/>
      <c r="J137" s="123" t="s">
        <v>8</v>
      </c>
      <c r="K137" s="123">
        <v>74</v>
      </c>
      <c r="L137" s="122">
        <f t="shared" si="22"/>
        <v>3.2</v>
      </c>
      <c r="M137" s="122">
        <f t="shared" si="23"/>
        <v>3.2</v>
      </c>
    </row>
    <row r="138" spans="1:13" hidden="1" x14ac:dyDescent="0.2">
      <c r="A138" s="84" t="s">
        <v>2014</v>
      </c>
      <c r="B138" s="85">
        <v>44247</v>
      </c>
      <c r="C138" s="84" t="s">
        <v>2015</v>
      </c>
      <c r="D138" s="123" t="s">
        <v>571</v>
      </c>
      <c r="E138" s="84" t="str">
        <f t="shared" si="18"/>
        <v>Leandre</v>
      </c>
      <c r="F138" s="84" t="str">
        <f t="shared" si="19"/>
        <v>Horn</v>
      </c>
      <c r="G138" s="84" t="str">
        <f t="shared" si="20"/>
        <v>Ladies Senior</v>
      </c>
      <c r="H138" s="84" t="str">
        <f t="shared" si="21"/>
        <v>Orca Angling Club</v>
      </c>
      <c r="I138" s="123"/>
      <c r="J138" s="123" t="s">
        <v>1405</v>
      </c>
      <c r="K138" s="123">
        <v>150</v>
      </c>
      <c r="L138" s="122">
        <f t="shared" si="22"/>
        <v>17.399999999999999</v>
      </c>
      <c r="M138" s="122">
        <f t="shared" si="23"/>
        <v>17.399999999999999</v>
      </c>
    </row>
    <row r="139" spans="1:13" hidden="1" x14ac:dyDescent="0.2">
      <c r="A139" s="84" t="s">
        <v>2014</v>
      </c>
      <c r="B139" s="85">
        <v>44247</v>
      </c>
      <c r="C139" s="84" t="s">
        <v>2015</v>
      </c>
      <c r="D139" s="123" t="s">
        <v>1454</v>
      </c>
      <c r="E139" s="84" t="str">
        <f t="shared" si="18"/>
        <v>Ferdi</v>
      </c>
      <c r="F139" s="84" t="str">
        <f t="shared" si="19"/>
        <v>Roetz</v>
      </c>
      <c r="G139" s="84" t="str">
        <f t="shared" si="20"/>
        <v>Men Senior</v>
      </c>
      <c r="H139" s="84" t="str">
        <f t="shared" si="21"/>
        <v>Orca Angling Club</v>
      </c>
      <c r="I139" s="123"/>
      <c r="J139" s="123" t="s">
        <v>1405</v>
      </c>
      <c r="K139" s="123">
        <v>153</v>
      </c>
      <c r="L139" s="122">
        <f t="shared" si="22"/>
        <v>18.600000000000001</v>
      </c>
      <c r="M139" s="122">
        <f t="shared" si="23"/>
        <v>18.600000000000001</v>
      </c>
    </row>
    <row r="140" spans="1:13" hidden="1" x14ac:dyDescent="0.2">
      <c r="A140" s="84" t="s">
        <v>2014</v>
      </c>
      <c r="B140" s="85">
        <v>44247</v>
      </c>
      <c r="C140" s="84" t="s">
        <v>2015</v>
      </c>
      <c r="D140" s="123" t="s">
        <v>1454</v>
      </c>
      <c r="E140" s="84" t="str">
        <f t="shared" si="18"/>
        <v>Ferdi</v>
      </c>
      <c r="F140" s="84" t="str">
        <f t="shared" si="19"/>
        <v>Roetz</v>
      </c>
      <c r="G140" s="84" t="str">
        <f t="shared" si="20"/>
        <v>Men Senior</v>
      </c>
      <c r="H140" s="84" t="str">
        <f t="shared" si="21"/>
        <v>Orca Angling Club</v>
      </c>
      <c r="I140" s="123"/>
      <c r="J140" s="123" t="s">
        <v>1405</v>
      </c>
      <c r="K140" s="123">
        <v>123</v>
      </c>
      <c r="L140" s="122">
        <f t="shared" si="22"/>
        <v>8.8000000000000007</v>
      </c>
      <c r="M140" s="122">
        <f t="shared" si="23"/>
        <v>8.8000000000000007</v>
      </c>
    </row>
    <row r="141" spans="1:13" hidden="1" x14ac:dyDescent="0.2">
      <c r="A141" s="84" t="s">
        <v>2014</v>
      </c>
      <c r="B141" s="85">
        <v>44247</v>
      </c>
      <c r="C141" s="84" t="s">
        <v>2015</v>
      </c>
      <c r="D141" s="123" t="s">
        <v>1454</v>
      </c>
      <c r="E141" s="84" t="str">
        <f t="shared" si="18"/>
        <v>Ferdi</v>
      </c>
      <c r="F141" s="84" t="str">
        <f t="shared" si="19"/>
        <v>Roetz</v>
      </c>
      <c r="G141" s="84" t="str">
        <f t="shared" si="20"/>
        <v>Men Senior</v>
      </c>
      <c r="H141" s="84" t="str">
        <f t="shared" si="21"/>
        <v>Orca Angling Club</v>
      </c>
      <c r="I141" s="123"/>
      <c r="J141" s="123" t="s">
        <v>1405</v>
      </c>
      <c r="K141" s="123">
        <v>123</v>
      </c>
      <c r="L141" s="122">
        <f t="shared" si="22"/>
        <v>8.8000000000000007</v>
      </c>
      <c r="M141" s="122">
        <f t="shared" si="23"/>
        <v>8.8000000000000007</v>
      </c>
    </row>
    <row r="142" spans="1:13" hidden="1" x14ac:dyDescent="0.2">
      <c r="A142" s="84" t="s">
        <v>2014</v>
      </c>
      <c r="B142" s="85">
        <v>44247</v>
      </c>
      <c r="C142" s="84" t="s">
        <v>2015</v>
      </c>
      <c r="D142" s="123" t="s">
        <v>1454</v>
      </c>
      <c r="E142" s="84" t="str">
        <f t="shared" si="18"/>
        <v>Ferdi</v>
      </c>
      <c r="F142" s="84" t="str">
        <f t="shared" si="19"/>
        <v>Roetz</v>
      </c>
      <c r="G142" s="84" t="str">
        <f t="shared" si="20"/>
        <v>Men Senior</v>
      </c>
      <c r="H142" s="84" t="str">
        <f t="shared" si="21"/>
        <v>Orca Angling Club</v>
      </c>
      <c r="I142" s="123"/>
      <c r="J142" s="123" t="s">
        <v>1405</v>
      </c>
      <c r="K142" s="123">
        <v>86</v>
      </c>
      <c r="L142" s="122">
        <f t="shared" si="22"/>
        <v>2.6</v>
      </c>
      <c r="M142" s="122">
        <f t="shared" si="23"/>
        <v>2.6</v>
      </c>
    </row>
    <row r="143" spans="1:13" hidden="1" x14ac:dyDescent="0.2">
      <c r="A143" s="84" t="s">
        <v>2014</v>
      </c>
      <c r="B143" s="85">
        <v>44247</v>
      </c>
      <c r="C143" s="84" t="s">
        <v>2015</v>
      </c>
      <c r="D143" s="123" t="s">
        <v>1870</v>
      </c>
      <c r="E143" s="84" t="str">
        <f t="shared" si="18"/>
        <v>Franco</v>
      </c>
      <c r="F143" s="84" t="str">
        <f t="shared" si="19"/>
        <v>Horn</v>
      </c>
      <c r="G143" s="84" t="str">
        <f t="shared" si="20"/>
        <v>Men Senior</v>
      </c>
      <c r="H143" s="84" t="str">
        <f t="shared" si="21"/>
        <v>Orca Angling Club</v>
      </c>
      <c r="I143" s="123"/>
      <c r="J143" s="123" t="s">
        <v>1405</v>
      </c>
      <c r="K143" s="123">
        <v>168</v>
      </c>
      <c r="L143" s="122">
        <f t="shared" si="22"/>
        <v>25.7</v>
      </c>
      <c r="M143" s="122">
        <f t="shared" si="23"/>
        <v>25.7</v>
      </c>
    </row>
    <row r="144" spans="1:13" hidden="1" x14ac:dyDescent="0.2">
      <c r="A144" s="84" t="s">
        <v>2014</v>
      </c>
      <c r="B144" s="85">
        <v>44247</v>
      </c>
      <c r="C144" s="84" t="s">
        <v>2015</v>
      </c>
      <c r="D144" s="123" t="s">
        <v>1870</v>
      </c>
      <c r="E144" s="84" t="str">
        <f t="shared" si="18"/>
        <v>Franco</v>
      </c>
      <c r="F144" s="84" t="str">
        <f t="shared" si="19"/>
        <v>Horn</v>
      </c>
      <c r="G144" s="84" t="str">
        <f t="shared" si="20"/>
        <v>Men Senior</v>
      </c>
      <c r="H144" s="84" t="str">
        <f t="shared" si="21"/>
        <v>Orca Angling Club</v>
      </c>
      <c r="I144" s="123"/>
      <c r="J144" s="123" t="s">
        <v>1405</v>
      </c>
      <c r="K144" s="123">
        <v>138</v>
      </c>
      <c r="L144" s="122">
        <f t="shared" si="22"/>
        <v>13.1</v>
      </c>
      <c r="M144" s="122">
        <f t="shared" si="23"/>
        <v>13.1</v>
      </c>
    </row>
    <row r="145" spans="1:13" hidden="1" x14ac:dyDescent="0.2">
      <c r="A145" s="84" t="s">
        <v>2014</v>
      </c>
      <c r="B145" s="85">
        <v>44247</v>
      </c>
      <c r="C145" s="84" t="s">
        <v>2015</v>
      </c>
      <c r="D145" s="123" t="s">
        <v>1870</v>
      </c>
      <c r="E145" s="84" t="str">
        <f t="shared" si="18"/>
        <v>Franco</v>
      </c>
      <c r="F145" s="84" t="str">
        <f t="shared" si="19"/>
        <v>Horn</v>
      </c>
      <c r="G145" s="84" t="str">
        <f t="shared" si="20"/>
        <v>Men Senior</v>
      </c>
      <c r="H145" s="84" t="str">
        <f t="shared" si="21"/>
        <v>Orca Angling Club</v>
      </c>
      <c r="I145" s="123"/>
      <c r="J145" s="123" t="s">
        <v>1405</v>
      </c>
      <c r="K145" s="123">
        <v>122</v>
      </c>
      <c r="L145" s="122">
        <f t="shared" si="22"/>
        <v>8.6</v>
      </c>
      <c r="M145" s="122">
        <f t="shared" si="23"/>
        <v>8.6</v>
      </c>
    </row>
    <row r="146" spans="1:13" hidden="1" x14ac:dyDescent="0.2">
      <c r="A146" s="84" t="s">
        <v>2014</v>
      </c>
      <c r="B146" s="85">
        <v>44247</v>
      </c>
      <c r="C146" s="84" t="s">
        <v>2015</v>
      </c>
      <c r="D146" s="123" t="s">
        <v>1870</v>
      </c>
      <c r="E146" s="84" t="str">
        <f t="shared" si="18"/>
        <v>Franco</v>
      </c>
      <c r="F146" s="84" t="str">
        <f t="shared" si="19"/>
        <v>Horn</v>
      </c>
      <c r="G146" s="84" t="str">
        <f t="shared" si="20"/>
        <v>Men Senior</v>
      </c>
      <c r="H146" s="84" t="str">
        <f t="shared" si="21"/>
        <v>Orca Angling Club</v>
      </c>
      <c r="I146" s="123"/>
      <c r="J146" s="123" t="s">
        <v>1405</v>
      </c>
      <c r="K146" s="123">
        <v>116</v>
      </c>
      <c r="L146" s="122">
        <f t="shared" si="22"/>
        <v>7.2</v>
      </c>
      <c r="M146" s="122">
        <f t="shared" si="23"/>
        <v>7.2</v>
      </c>
    </row>
    <row r="147" spans="1:13" hidden="1" x14ac:dyDescent="0.2">
      <c r="A147" s="84" t="s">
        <v>2014</v>
      </c>
      <c r="B147" s="85">
        <v>44247</v>
      </c>
      <c r="C147" s="84" t="s">
        <v>2015</v>
      </c>
      <c r="D147" s="123" t="s">
        <v>1273</v>
      </c>
      <c r="E147" s="84" t="str">
        <f t="shared" si="18"/>
        <v>Luan</v>
      </c>
      <c r="F147" s="84" t="str">
        <f t="shared" si="19"/>
        <v>Hansen</v>
      </c>
      <c r="G147" s="84" t="str">
        <f t="shared" si="20"/>
        <v>Men U/16</v>
      </c>
      <c r="H147" s="84" t="str">
        <f t="shared" si="21"/>
        <v>Steenbras</v>
      </c>
      <c r="I147" s="123"/>
      <c r="J147" s="123"/>
      <c r="K147" s="123"/>
      <c r="L147" s="122" t="str">
        <f t="shared" si="22"/>
        <v/>
      </c>
      <c r="M147" s="122" t="str">
        <f t="shared" si="23"/>
        <v/>
      </c>
    </row>
    <row r="148" spans="1:13" hidden="1" x14ac:dyDescent="0.2">
      <c r="A148" s="84" t="s">
        <v>2014</v>
      </c>
      <c r="B148" s="85">
        <v>44247</v>
      </c>
      <c r="C148" s="84" t="s">
        <v>2015</v>
      </c>
      <c r="D148" s="123" t="s">
        <v>1720</v>
      </c>
      <c r="E148" s="84" t="str">
        <f t="shared" si="18"/>
        <v>Tertia</v>
      </c>
      <c r="F148" s="84" t="str">
        <f t="shared" si="19"/>
        <v>Roos</v>
      </c>
      <c r="G148" s="84" t="str">
        <f t="shared" si="20"/>
        <v>Ladies Senior</v>
      </c>
      <c r="H148" s="84" t="str">
        <f t="shared" si="21"/>
        <v>Steenbras</v>
      </c>
      <c r="I148" s="123"/>
      <c r="J148" s="123"/>
      <c r="K148" s="123"/>
      <c r="L148" s="122" t="str">
        <f t="shared" si="22"/>
        <v/>
      </c>
      <c r="M148" s="122" t="str">
        <f t="shared" si="23"/>
        <v/>
      </c>
    </row>
    <row r="149" spans="1:13" hidden="1" x14ac:dyDescent="0.2">
      <c r="A149" s="84" t="s">
        <v>2014</v>
      </c>
      <c r="B149" s="85">
        <v>44247</v>
      </c>
      <c r="C149" s="84" t="s">
        <v>2015</v>
      </c>
      <c r="D149" s="123" t="s">
        <v>591</v>
      </c>
      <c r="E149" s="84" t="str">
        <f t="shared" si="18"/>
        <v>Danie</v>
      </c>
      <c r="F149" s="84" t="str">
        <f t="shared" si="19"/>
        <v>Klopper</v>
      </c>
      <c r="G149" s="84" t="str">
        <f t="shared" si="20"/>
        <v>Men Senior</v>
      </c>
      <c r="H149" s="84" t="str">
        <f t="shared" si="21"/>
        <v>Steenbras</v>
      </c>
      <c r="I149" s="123"/>
      <c r="J149" s="123"/>
      <c r="K149" s="123"/>
      <c r="L149" s="122" t="str">
        <f t="shared" si="22"/>
        <v/>
      </c>
      <c r="M149" s="122" t="str">
        <f t="shared" si="23"/>
        <v/>
      </c>
    </row>
    <row r="150" spans="1:13" hidden="1" x14ac:dyDescent="0.2">
      <c r="A150" s="84" t="s">
        <v>2014</v>
      </c>
      <c r="B150" s="85">
        <v>44247</v>
      </c>
      <c r="C150" s="84" t="s">
        <v>2015</v>
      </c>
      <c r="D150" s="123" t="s">
        <v>1533</v>
      </c>
      <c r="E150" s="84" t="str">
        <f t="shared" si="18"/>
        <v>Odette</v>
      </c>
      <c r="F150" s="84" t="str">
        <f t="shared" si="19"/>
        <v>Van Der Merwe</v>
      </c>
      <c r="G150" s="84" t="str">
        <f t="shared" si="20"/>
        <v>Ladies Senior</v>
      </c>
      <c r="H150" s="84" t="str">
        <f t="shared" si="21"/>
        <v>Steenbras</v>
      </c>
      <c r="I150" s="123"/>
      <c r="J150" s="123"/>
      <c r="K150" s="123"/>
      <c r="L150" s="122" t="str">
        <f t="shared" si="22"/>
        <v/>
      </c>
      <c r="M150" s="122" t="str">
        <f t="shared" si="23"/>
        <v/>
      </c>
    </row>
    <row r="151" spans="1:13" hidden="1" x14ac:dyDescent="0.2">
      <c r="A151" s="84" t="s">
        <v>2014</v>
      </c>
      <c r="B151" s="85">
        <v>44247</v>
      </c>
      <c r="C151" s="84" t="s">
        <v>2015</v>
      </c>
      <c r="D151" s="123" t="s">
        <v>719</v>
      </c>
      <c r="E151" s="84" t="str">
        <f t="shared" si="18"/>
        <v>Danie</v>
      </c>
      <c r="F151" s="84" t="str">
        <f t="shared" si="19"/>
        <v>Van Der Merwe</v>
      </c>
      <c r="G151" s="84" t="str">
        <f t="shared" si="20"/>
        <v>Men Master</v>
      </c>
      <c r="H151" s="84" t="str">
        <f t="shared" si="21"/>
        <v>Steenbras</v>
      </c>
      <c r="I151" s="123" t="s">
        <v>19</v>
      </c>
      <c r="J151" s="123"/>
      <c r="K151" s="123">
        <v>43</v>
      </c>
      <c r="L151" s="122">
        <f t="shared" si="22"/>
        <v>0.8</v>
      </c>
      <c r="M151" s="122">
        <f t="shared" si="23"/>
        <v>0.8</v>
      </c>
    </row>
    <row r="152" spans="1:13" hidden="1" x14ac:dyDescent="0.2">
      <c r="A152" s="84" t="s">
        <v>2014</v>
      </c>
      <c r="B152" s="85">
        <v>44247</v>
      </c>
      <c r="C152" s="84" t="s">
        <v>2015</v>
      </c>
      <c r="D152" s="123" t="s">
        <v>719</v>
      </c>
      <c r="E152" s="84" t="str">
        <f t="shared" si="18"/>
        <v>Danie</v>
      </c>
      <c r="F152" s="84" t="str">
        <f t="shared" si="19"/>
        <v>Van Der Merwe</v>
      </c>
      <c r="G152" s="84" t="str">
        <f t="shared" si="20"/>
        <v>Men Master</v>
      </c>
      <c r="H152" s="84" t="str">
        <f t="shared" si="21"/>
        <v>Steenbras</v>
      </c>
      <c r="I152" s="123" t="s">
        <v>7</v>
      </c>
      <c r="J152" s="123"/>
      <c r="K152" s="123">
        <v>32</v>
      </c>
      <c r="L152" s="122">
        <f t="shared" si="22"/>
        <v>1</v>
      </c>
      <c r="M152" s="122">
        <f t="shared" si="23"/>
        <v>1</v>
      </c>
    </row>
    <row r="153" spans="1:13" hidden="1" x14ac:dyDescent="0.2">
      <c r="A153" s="84" t="s">
        <v>2014</v>
      </c>
      <c r="B153" s="85">
        <v>44247</v>
      </c>
      <c r="C153" s="84" t="s">
        <v>2015</v>
      </c>
      <c r="D153" s="123" t="s">
        <v>719</v>
      </c>
      <c r="E153" s="84" t="str">
        <f t="shared" si="18"/>
        <v>Danie</v>
      </c>
      <c r="F153" s="84" t="str">
        <f t="shared" si="19"/>
        <v>Van Der Merwe</v>
      </c>
      <c r="G153" s="84" t="str">
        <f t="shared" si="20"/>
        <v>Men Master</v>
      </c>
      <c r="H153" s="84" t="str">
        <f t="shared" si="21"/>
        <v>Steenbras</v>
      </c>
      <c r="I153" s="123"/>
      <c r="J153" s="123" t="s">
        <v>1405</v>
      </c>
      <c r="K153" s="123">
        <v>84</v>
      </c>
      <c r="L153" s="122">
        <f t="shared" si="22"/>
        <v>2.4</v>
      </c>
      <c r="M153" s="122">
        <f t="shared" si="23"/>
        <v>2.4</v>
      </c>
    </row>
    <row r="154" spans="1:13" hidden="1" x14ac:dyDescent="0.2">
      <c r="A154" s="84" t="s">
        <v>2014</v>
      </c>
      <c r="B154" s="85">
        <v>44247</v>
      </c>
      <c r="C154" s="84" t="s">
        <v>2015</v>
      </c>
      <c r="D154" s="123" t="s">
        <v>719</v>
      </c>
      <c r="E154" s="84" t="str">
        <f t="shared" si="18"/>
        <v>Danie</v>
      </c>
      <c r="F154" s="84" t="str">
        <f t="shared" si="19"/>
        <v>Van Der Merwe</v>
      </c>
      <c r="G154" s="84" t="str">
        <f t="shared" si="20"/>
        <v>Men Master</v>
      </c>
      <c r="H154" s="84" t="str">
        <f t="shared" si="21"/>
        <v>Steenbras</v>
      </c>
      <c r="I154" s="123"/>
      <c r="J154" s="123" t="s">
        <v>8</v>
      </c>
      <c r="K154" s="123">
        <v>68</v>
      </c>
      <c r="L154" s="122">
        <f t="shared" si="22"/>
        <v>2.5</v>
      </c>
      <c r="M154" s="122">
        <f t="shared" si="23"/>
        <v>2.5</v>
      </c>
    </row>
    <row r="155" spans="1:13" hidden="1" x14ac:dyDescent="0.2">
      <c r="A155" s="84" t="s">
        <v>2014</v>
      </c>
      <c r="B155" s="85">
        <v>44247</v>
      </c>
      <c r="C155" s="84" t="s">
        <v>2015</v>
      </c>
      <c r="D155" s="123" t="s">
        <v>719</v>
      </c>
      <c r="E155" s="84" t="str">
        <f t="shared" si="18"/>
        <v>Danie</v>
      </c>
      <c r="F155" s="84" t="str">
        <f t="shared" si="19"/>
        <v>Van Der Merwe</v>
      </c>
      <c r="G155" s="84" t="str">
        <f t="shared" si="20"/>
        <v>Men Master</v>
      </c>
      <c r="H155" s="84" t="str">
        <f t="shared" si="21"/>
        <v>Steenbras</v>
      </c>
      <c r="I155" s="123"/>
      <c r="J155" s="123" t="s">
        <v>8</v>
      </c>
      <c r="K155" s="123">
        <v>72</v>
      </c>
      <c r="L155" s="122">
        <f t="shared" si="22"/>
        <v>3</v>
      </c>
      <c r="M155" s="122">
        <f t="shared" si="23"/>
        <v>3</v>
      </c>
    </row>
    <row r="156" spans="1:13" hidden="1" x14ac:dyDescent="0.2">
      <c r="A156" s="84" t="s">
        <v>2014</v>
      </c>
      <c r="B156" s="85">
        <v>44247</v>
      </c>
      <c r="C156" s="84" t="s">
        <v>2015</v>
      </c>
      <c r="D156" s="123" t="s">
        <v>719</v>
      </c>
      <c r="E156" s="84" t="str">
        <f t="shared" si="18"/>
        <v>Danie</v>
      </c>
      <c r="F156" s="84" t="str">
        <f t="shared" si="19"/>
        <v>Van Der Merwe</v>
      </c>
      <c r="G156" s="84" t="str">
        <f t="shared" si="20"/>
        <v>Men Master</v>
      </c>
      <c r="H156" s="84" t="str">
        <f t="shared" si="21"/>
        <v>Steenbras</v>
      </c>
      <c r="I156" s="123"/>
      <c r="J156" s="123" t="s">
        <v>8</v>
      </c>
      <c r="K156" s="123">
        <v>78</v>
      </c>
      <c r="L156" s="122">
        <f t="shared" si="22"/>
        <v>3.8</v>
      </c>
      <c r="M156" s="122">
        <f t="shared" si="23"/>
        <v>3.8</v>
      </c>
    </row>
    <row r="157" spans="1:13" hidden="1" x14ac:dyDescent="0.2">
      <c r="A157" s="84" t="s">
        <v>2014</v>
      </c>
      <c r="B157" s="85">
        <v>44247</v>
      </c>
      <c r="C157" s="84" t="s">
        <v>2015</v>
      </c>
      <c r="D157" s="123" t="s">
        <v>729</v>
      </c>
      <c r="E157" s="84" t="str">
        <f t="shared" si="18"/>
        <v>Jan</v>
      </c>
      <c r="F157" s="84" t="str">
        <f t="shared" si="19"/>
        <v>Heath</v>
      </c>
      <c r="G157" s="84" t="str">
        <f t="shared" si="20"/>
        <v>Men Master</v>
      </c>
      <c r="H157" s="84" t="str">
        <f t="shared" si="21"/>
        <v>Steenbras</v>
      </c>
      <c r="I157" s="123" t="s">
        <v>19</v>
      </c>
      <c r="J157" s="123"/>
      <c r="K157" s="123">
        <v>42</v>
      </c>
      <c r="L157" s="122">
        <f t="shared" si="22"/>
        <v>0.8</v>
      </c>
      <c r="M157" s="122">
        <f t="shared" si="23"/>
        <v>0.8</v>
      </c>
    </row>
    <row r="158" spans="1:13" hidden="1" x14ac:dyDescent="0.2">
      <c r="A158" s="84" t="s">
        <v>2014</v>
      </c>
      <c r="B158" s="85">
        <v>44247</v>
      </c>
      <c r="C158" s="84" t="s">
        <v>2015</v>
      </c>
      <c r="D158" s="123" t="s">
        <v>739</v>
      </c>
      <c r="E158" s="84" t="str">
        <f t="shared" si="18"/>
        <v>Adre</v>
      </c>
      <c r="F158" s="84" t="str">
        <f t="shared" si="19"/>
        <v>Van Der Merwe</v>
      </c>
      <c r="G158" s="84" t="str">
        <f t="shared" si="20"/>
        <v>Men Grand Masters</v>
      </c>
      <c r="H158" s="84" t="str">
        <f t="shared" si="21"/>
        <v>Steenbras</v>
      </c>
      <c r="I158" s="123"/>
      <c r="J158" s="123" t="s">
        <v>8</v>
      </c>
      <c r="K158" s="123">
        <v>92</v>
      </c>
      <c r="L158" s="122">
        <f t="shared" si="22"/>
        <v>6.2</v>
      </c>
      <c r="M158" s="122">
        <f t="shared" si="23"/>
        <v>6.2</v>
      </c>
    </row>
    <row r="159" spans="1:13" hidden="1" x14ac:dyDescent="0.2">
      <c r="A159" s="84" t="s">
        <v>2014</v>
      </c>
      <c r="B159" s="85">
        <v>44247</v>
      </c>
      <c r="C159" s="84" t="s">
        <v>2015</v>
      </c>
      <c r="D159" s="123" t="s">
        <v>739</v>
      </c>
      <c r="E159" s="84" t="str">
        <f t="shared" si="18"/>
        <v>Adre</v>
      </c>
      <c r="F159" s="84" t="str">
        <f t="shared" si="19"/>
        <v>Van Der Merwe</v>
      </c>
      <c r="G159" s="84" t="str">
        <f t="shared" si="20"/>
        <v>Men Grand Masters</v>
      </c>
      <c r="H159" s="84" t="str">
        <f t="shared" si="21"/>
        <v>Steenbras</v>
      </c>
      <c r="I159" s="123"/>
      <c r="J159" s="123" t="s">
        <v>8</v>
      </c>
      <c r="K159" s="123">
        <v>77</v>
      </c>
      <c r="L159" s="122">
        <f t="shared" si="22"/>
        <v>3.6</v>
      </c>
      <c r="M159" s="122">
        <f t="shared" si="23"/>
        <v>3.6</v>
      </c>
    </row>
    <row r="160" spans="1:13" hidden="1" x14ac:dyDescent="0.2">
      <c r="A160" s="84" t="s">
        <v>2014</v>
      </c>
      <c r="B160" s="85">
        <v>44247</v>
      </c>
      <c r="C160" s="84" t="s">
        <v>2015</v>
      </c>
      <c r="D160" s="123" t="s">
        <v>739</v>
      </c>
      <c r="E160" s="84" t="str">
        <f t="shared" si="18"/>
        <v>Adre</v>
      </c>
      <c r="F160" s="84" t="str">
        <f t="shared" si="19"/>
        <v>Van Der Merwe</v>
      </c>
      <c r="G160" s="84" t="str">
        <f t="shared" si="20"/>
        <v>Men Grand Masters</v>
      </c>
      <c r="H160" s="84" t="str">
        <f t="shared" si="21"/>
        <v>Steenbras</v>
      </c>
      <c r="I160" s="123"/>
      <c r="J160" s="123" t="s">
        <v>8</v>
      </c>
      <c r="K160" s="123">
        <v>66</v>
      </c>
      <c r="L160" s="122">
        <f t="shared" si="22"/>
        <v>2.2999999999999998</v>
      </c>
      <c r="M160" s="122">
        <f t="shared" si="23"/>
        <v>2.2999999999999998</v>
      </c>
    </row>
    <row r="161" spans="1:13" hidden="1" x14ac:dyDescent="0.2">
      <c r="A161" s="84" t="s">
        <v>2014</v>
      </c>
      <c r="B161" s="85">
        <v>44247</v>
      </c>
      <c r="C161" s="84" t="s">
        <v>2015</v>
      </c>
      <c r="D161" s="123" t="s">
        <v>1525</v>
      </c>
      <c r="E161" s="84" t="str">
        <f t="shared" si="18"/>
        <v>Jacomien</v>
      </c>
      <c r="F161" s="84" t="str">
        <f t="shared" si="19"/>
        <v>Heath</v>
      </c>
      <c r="G161" s="84" t="str">
        <f t="shared" si="20"/>
        <v>Ladies Senior</v>
      </c>
      <c r="H161" s="84" t="str">
        <f t="shared" si="21"/>
        <v>Steenbras</v>
      </c>
      <c r="I161" s="123"/>
      <c r="J161" s="123" t="s">
        <v>1405</v>
      </c>
      <c r="K161" s="123">
        <v>146</v>
      </c>
      <c r="L161" s="122">
        <f t="shared" si="22"/>
        <v>15.9</v>
      </c>
      <c r="M161" s="122">
        <f t="shared" si="23"/>
        <v>15.9</v>
      </c>
    </row>
    <row r="162" spans="1:13" hidden="1" x14ac:dyDescent="0.2">
      <c r="A162" s="84" t="s">
        <v>2014</v>
      </c>
      <c r="B162" s="85">
        <v>44247</v>
      </c>
      <c r="C162" s="84" t="s">
        <v>2015</v>
      </c>
      <c r="D162" s="123" t="s">
        <v>1787</v>
      </c>
      <c r="E162" s="84" t="str">
        <f t="shared" si="18"/>
        <v>Herman</v>
      </c>
      <c r="F162" s="84" t="str">
        <f t="shared" si="19"/>
        <v>Swanepoel</v>
      </c>
      <c r="G162" s="84" t="str">
        <f t="shared" si="20"/>
        <v>Men Senior</v>
      </c>
      <c r="H162" s="84" t="str">
        <f t="shared" si="21"/>
        <v>Steenbras</v>
      </c>
      <c r="I162" s="123"/>
      <c r="J162" s="123" t="s">
        <v>1406</v>
      </c>
      <c r="K162" s="123">
        <v>109</v>
      </c>
      <c r="L162" s="122">
        <f t="shared" si="22"/>
        <v>5</v>
      </c>
      <c r="M162" s="122">
        <f t="shared" si="23"/>
        <v>5</v>
      </c>
    </row>
    <row r="163" spans="1:13" hidden="1" x14ac:dyDescent="0.2">
      <c r="A163" s="84" t="s">
        <v>2014</v>
      </c>
      <c r="B163" s="85">
        <v>44247</v>
      </c>
      <c r="C163" s="84" t="s">
        <v>2015</v>
      </c>
      <c r="D163" s="123" t="s">
        <v>850</v>
      </c>
      <c r="E163" s="84" t="str">
        <f t="shared" si="18"/>
        <v>Christopher</v>
      </c>
      <c r="F163" s="84" t="str">
        <f t="shared" si="19"/>
        <v>Durant</v>
      </c>
      <c r="G163" s="84" t="str">
        <f t="shared" si="20"/>
        <v>Men Senior</v>
      </c>
      <c r="H163" s="84" t="str">
        <f t="shared" si="21"/>
        <v>Steenbras</v>
      </c>
      <c r="I163" s="123"/>
      <c r="J163" s="123"/>
      <c r="K163" s="123"/>
      <c r="L163" s="122" t="str">
        <f t="shared" si="22"/>
        <v/>
      </c>
      <c r="M163" s="122" t="str">
        <f t="shared" si="23"/>
        <v/>
      </c>
    </row>
    <row r="164" spans="1:13" hidden="1" x14ac:dyDescent="0.2">
      <c r="A164" s="84" t="s">
        <v>2014</v>
      </c>
      <c r="B164" s="85">
        <v>44247</v>
      </c>
      <c r="C164" s="84" t="s">
        <v>2015</v>
      </c>
      <c r="D164" s="123" t="s">
        <v>730</v>
      </c>
      <c r="E164" s="84" t="str">
        <f t="shared" si="18"/>
        <v>Michael</v>
      </c>
      <c r="F164" s="84" t="str">
        <f t="shared" si="19"/>
        <v>Durant</v>
      </c>
      <c r="G164" s="84" t="str">
        <f t="shared" si="20"/>
        <v>Men Senior</v>
      </c>
      <c r="H164" s="84" t="str">
        <f t="shared" si="21"/>
        <v>Steenbras</v>
      </c>
      <c r="I164" s="123"/>
      <c r="J164" s="123" t="s">
        <v>1405</v>
      </c>
      <c r="K164" s="123">
        <v>84</v>
      </c>
      <c r="L164" s="122">
        <f t="shared" si="22"/>
        <v>2.4</v>
      </c>
      <c r="M164" s="122">
        <f t="shared" si="23"/>
        <v>2.4</v>
      </c>
    </row>
    <row r="165" spans="1:13" hidden="1" x14ac:dyDescent="0.2">
      <c r="A165" s="84" t="s">
        <v>2014</v>
      </c>
      <c r="B165" s="85">
        <v>44247</v>
      </c>
      <c r="C165" s="84" t="s">
        <v>2015</v>
      </c>
      <c r="D165" s="123" t="s">
        <v>730</v>
      </c>
      <c r="E165" s="84" t="str">
        <f t="shared" si="18"/>
        <v>Michael</v>
      </c>
      <c r="F165" s="84" t="str">
        <f t="shared" si="19"/>
        <v>Durant</v>
      </c>
      <c r="G165" s="84" t="str">
        <f t="shared" si="20"/>
        <v>Men Senior</v>
      </c>
      <c r="H165" s="84" t="str">
        <f t="shared" si="21"/>
        <v>Steenbras</v>
      </c>
      <c r="I165" s="123"/>
      <c r="J165" s="123" t="s">
        <v>1405</v>
      </c>
      <c r="K165" s="123">
        <v>73</v>
      </c>
      <c r="L165" s="122">
        <f t="shared" si="22"/>
        <v>1.4</v>
      </c>
      <c r="M165" s="122">
        <f t="shared" si="23"/>
        <v>1.4</v>
      </c>
    </row>
    <row r="166" spans="1:13" hidden="1" x14ac:dyDescent="0.2">
      <c r="A166" s="84" t="s">
        <v>2014</v>
      </c>
      <c r="B166" s="85">
        <v>44247</v>
      </c>
      <c r="C166" s="84" t="s">
        <v>2015</v>
      </c>
      <c r="D166" s="123" t="s">
        <v>763</v>
      </c>
      <c r="E166" s="84" t="str">
        <f t="shared" si="18"/>
        <v>Danie</v>
      </c>
      <c r="F166" s="84" t="str">
        <f t="shared" si="19"/>
        <v>Swanepoel</v>
      </c>
      <c r="G166" s="84" t="str">
        <f t="shared" si="20"/>
        <v>Men Senior</v>
      </c>
      <c r="H166" s="84" t="str">
        <f t="shared" si="21"/>
        <v>Steenbras</v>
      </c>
      <c r="I166" s="123"/>
      <c r="J166" s="123" t="s">
        <v>8</v>
      </c>
      <c r="K166" s="123">
        <v>75</v>
      </c>
      <c r="L166" s="122">
        <f t="shared" si="22"/>
        <v>3.4</v>
      </c>
      <c r="M166" s="122">
        <f t="shared" si="23"/>
        <v>3.4</v>
      </c>
    </row>
    <row r="167" spans="1:13" hidden="1" x14ac:dyDescent="0.2">
      <c r="A167" s="84" t="s">
        <v>2014</v>
      </c>
      <c r="B167" s="85">
        <v>44247</v>
      </c>
      <c r="C167" s="84" t="s">
        <v>2015</v>
      </c>
      <c r="D167" s="123" t="s">
        <v>763</v>
      </c>
      <c r="E167" s="84" t="str">
        <f t="shared" si="18"/>
        <v>Danie</v>
      </c>
      <c r="F167" s="84" t="str">
        <f t="shared" si="19"/>
        <v>Swanepoel</v>
      </c>
      <c r="G167" s="84" t="str">
        <f t="shared" si="20"/>
        <v>Men Senior</v>
      </c>
      <c r="H167" s="84" t="str">
        <f t="shared" si="21"/>
        <v>Steenbras</v>
      </c>
      <c r="I167" s="123"/>
      <c r="J167" s="123" t="s">
        <v>20</v>
      </c>
      <c r="K167" s="123">
        <v>84</v>
      </c>
      <c r="L167" s="122">
        <f t="shared" si="22"/>
        <v>2.2000000000000002</v>
      </c>
      <c r="M167" s="122">
        <f t="shared" si="23"/>
        <v>2.2000000000000002</v>
      </c>
    </row>
    <row r="168" spans="1:13" hidden="1" x14ac:dyDescent="0.2">
      <c r="A168" s="84" t="s">
        <v>2014</v>
      </c>
      <c r="B168" s="85">
        <v>44247</v>
      </c>
      <c r="C168" s="84" t="s">
        <v>2015</v>
      </c>
      <c r="D168" s="123" t="s">
        <v>1093</v>
      </c>
      <c r="E168" s="84" t="str">
        <f t="shared" si="18"/>
        <v>Lawrence</v>
      </c>
      <c r="F168" s="84" t="str">
        <f t="shared" si="19"/>
        <v>Durant</v>
      </c>
      <c r="G168" s="84" t="str">
        <f t="shared" si="20"/>
        <v>Men Grand Masters</v>
      </c>
      <c r="H168" s="84" t="str">
        <f t="shared" si="21"/>
        <v>Steenbras</v>
      </c>
      <c r="I168" s="123"/>
      <c r="J168" s="123" t="s">
        <v>1405</v>
      </c>
      <c r="K168" s="123">
        <v>120</v>
      </c>
      <c r="L168" s="122">
        <f t="shared" si="22"/>
        <v>8.1</v>
      </c>
      <c r="M168" s="122">
        <f t="shared" si="23"/>
        <v>8.1</v>
      </c>
    </row>
    <row r="169" spans="1:13" hidden="1" x14ac:dyDescent="0.2">
      <c r="A169" s="84" t="s">
        <v>2014</v>
      </c>
      <c r="B169" s="85">
        <v>44247</v>
      </c>
      <c r="C169" s="84" t="s">
        <v>2015</v>
      </c>
      <c r="D169" s="123" t="s">
        <v>1093</v>
      </c>
      <c r="E169" s="84" t="str">
        <f t="shared" si="18"/>
        <v>Lawrence</v>
      </c>
      <c r="F169" s="84" t="str">
        <f t="shared" si="19"/>
        <v>Durant</v>
      </c>
      <c r="G169" s="84" t="str">
        <f t="shared" si="20"/>
        <v>Men Grand Masters</v>
      </c>
      <c r="H169" s="84" t="str">
        <f t="shared" si="21"/>
        <v>Steenbras</v>
      </c>
      <c r="I169" s="123"/>
      <c r="J169" s="123" t="s">
        <v>1406</v>
      </c>
      <c r="K169" s="123">
        <v>117</v>
      </c>
      <c r="L169" s="122">
        <f t="shared" si="22"/>
        <v>6.4</v>
      </c>
      <c r="M169" s="122">
        <f t="shared" si="23"/>
        <v>6.4</v>
      </c>
    </row>
    <row r="170" spans="1:13" hidden="1" x14ac:dyDescent="0.2">
      <c r="A170" s="84" t="s">
        <v>2014</v>
      </c>
      <c r="B170" s="85">
        <v>44247</v>
      </c>
      <c r="C170" s="84" t="s">
        <v>2015</v>
      </c>
      <c r="D170" s="123" t="s">
        <v>1823</v>
      </c>
      <c r="E170" s="84" t="str">
        <f t="shared" si="18"/>
        <v>L'wyk</v>
      </c>
      <c r="F170" s="84" t="str">
        <f t="shared" si="19"/>
        <v>Viljoen</v>
      </c>
      <c r="G170" s="84" t="str">
        <f t="shared" si="20"/>
        <v>Men U/16</v>
      </c>
      <c r="H170" s="84" t="str">
        <f t="shared" si="21"/>
        <v>Steenbras</v>
      </c>
      <c r="I170" s="123"/>
      <c r="J170" s="123"/>
      <c r="K170" s="123"/>
      <c r="L170" s="122" t="str">
        <f t="shared" si="22"/>
        <v/>
      </c>
      <c r="M170" s="122" t="str">
        <f t="shared" si="23"/>
        <v/>
      </c>
    </row>
    <row r="171" spans="1:13" hidden="1" x14ac:dyDescent="0.2">
      <c r="A171" s="84" t="s">
        <v>2014</v>
      </c>
      <c r="B171" s="85">
        <v>44247</v>
      </c>
      <c r="C171" s="84" t="s">
        <v>2015</v>
      </c>
      <c r="D171" s="123" t="s">
        <v>1823</v>
      </c>
      <c r="E171" s="84" t="str">
        <f t="shared" si="18"/>
        <v>L'wyk</v>
      </c>
      <c r="F171" s="84" t="str">
        <f t="shared" si="19"/>
        <v>Viljoen</v>
      </c>
      <c r="G171" s="84" t="str">
        <f t="shared" si="20"/>
        <v>Men U/16</v>
      </c>
      <c r="H171" s="84" t="str">
        <f t="shared" si="21"/>
        <v>Steenbras</v>
      </c>
      <c r="I171" s="123"/>
      <c r="J171" s="123" t="s">
        <v>20</v>
      </c>
      <c r="K171" s="123">
        <v>71</v>
      </c>
      <c r="L171" s="122">
        <f t="shared" si="22"/>
        <v>1.3</v>
      </c>
      <c r="M171" s="122">
        <f t="shared" si="23"/>
        <v>1.3</v>
      </c>
    </row>
    <row r="172" spans="1:13" hidden="1" x14ac:dyDescent="0.2">
      <c r="A172" s="84" t="s">
        <v>2014</v>
      </c>
      <c r="B172" s="85">
        <v>44247</v>
      </c>
      <c r="C172" s="84" t="s">
        <v>2015</v>
      </c>
      <c r="D172" s="123" t="s">
        <v>831</v>
      </c>
      <c r="E172" s="84" t="str">
        <f t="shared" si="18"/>
        <v>David</v>
      </c>
      <c r="F172" s="84" t="str">
        <f t="shared" si="19"/>
        <v>Smith</v>
      </c>
      <c r="G172" s="84" t="str">
        <f t="shared" si="20"/>
        <v>Men Veteran</v>
      </c>
      <c r="H172" s="84" t="str">
        <f t="shared" si="21"/>
        <v>Steenbras</v>
      </c>
      <c r="I172" s="123"/>
      <c r="J172" s="123" t="s">
        <v>1405</v>
      </c>
      <c r="K172" s="123">
        <v>74</v>
      </c>
      <c r="L172" s="122">
        <f t="shared" si="22"/>
        <v>1.5</v>
      </c>
      <c r="M172" s="122">
        <f t="shared" si="23"/>
        <v>1.5</v>
      </c>
    </row>
    <row r="173" spans="1:13" hidden="1" x14ac:dyDescent="0.2">
      <c r="A173" s="84" t="s">
        <v>2014</v>
      </c>
      <c r="B173" s="85">
        <v>44247</v>
      </c>
      <c r="C173" s="84" t="s">
        <v>2015</v>
      </c>
      <c r="D173" s="123" t="s">
        <v>831</v>
      </c>
      <c r="E173" s="84" t="str">
        <f t="shared" si="18"/>
        <v>David</v>
      </c>
      <c r="F173" s="84" t="str">
        <f t="shared" si="19"/>
        <v>Smith</v>
      </c>
      <c r="G173" s="84" t="str">
        <f t="shared" si="20"/>
        <v>Men Veteran</v>
      </c>
      <c r="H173" s="84" t="str">
        <f t="shared" si="21"/>
        <v>Steenbras</v>
      </c>
      <c r="I173" s="123"/>
      <c r="J173" s="123" t="s">
        <v>1405</v>
      </c>
      <c r="K173" s="123">
        <v>95</v>
      </c>
      <c r="L173" s="122">
        <f t="shared" si="22"/>
        <v>3.6</v>
      </c>
      <c r="M173" s="122">
        <f t="shared" si="23"/>
        <v>3.6</v>
      </c>
    </row>
    <row r="174" spans="1:13" hidden="1" x14ac:dyDescent="0.2">
      <c r="A174" s="84" t="s">
        <v>2014</v>
      </c>
      <c r="B174" s="85">
        <v>44247</v>
      </c>
      <c r="C174" s="84" t="s">
        <v>2015</v>
      </c>
      <c r="D174" s="123" t="s">
        <v>831</v>
      </c>
      <c r="E174" s="84" t="str">
        <f t="shared" si="18"/>
        <v>David</v>
      </c>
      <c r="F174" s="84" t="str">
        <f t="shared" si="19"/>
        <v>Smith</v>
      </c>
      <c r="G174" s="84" t="str">
        <f t="shared" si="20"/>
        <v>Men Veteran</v>
      </c>
      <c r="H174" s="84" t="str">
        <f t="shared" si="21"/>
        <v>Steenbras</v>
      </c>
      <c r="I174" s="123"/>
      <c r="J174" s="123" t="s">
        <v>20</v>
      </c>
      <c r="K174" s="123">
        <v>80</v>
      </c>
      <c r="L174" s="122">
        <f t="shared" si="22"/>
        <v>1.8</v>
      </c>
      <c r="M174" s="122">
        <f t="shared" si="23"/>
        <v>1.8</v>
      </c>
    </row>
    <row r="175" spans="1:13" hidden="1" x14ac:dyDescent="0.2">
      <c r="A175" s="84" t="s">
        <v>2014</v>
      </c>
      <c r="B175" s="85">
        <v>44247</v>
      </c>
      <c r="C175" s="84" t="s">
        <v>2015</v>
      </c>
      <c r="D175" s="123" t="s">
        <v>1719</v>
      </c>
      <c r="E175" s="84" t="str">
        <f t="shared" si="18"/>
        <v>Wallace</v>
      </c>
      <c r="F175" s="84" t="str">
        <f t="shared" si="19"/>
        <v>Shepperson</v>
      </c>
      <c r="G175" s="84" t="str">
        <f t="shared" si="20"/>
        <v>Men Senior</v>
      </c>
      <c r="H175" s="84" t="str">
        <f t="shared" si="21"/>
        <v>Steenbras</v>
      </c>
      <c r="I175" s="123" t="s">
        <v>19</v>
      </c>
      <c r="J175" s="123"/>
      <c r="K175" s="123">
        <v>45</v>
      </c>
      <c r="L175" s="122">
        <f t="shared" si="22"/>
        <v>0.9</v>
      </c>
      <c r="M175" s="122">
        <f t="shared" si="23"/>
        <v>0.9</v>
      </c>
    </row>
    <row r="176" spans="1:13" hidden="1" x14ac:dyDescent="0.2">
      <c r="A176" s="84" t="s">
        <v>2014</v>
      </c>
      <c r="B176" s="85">
        <v>44247</v>
      </c>
      <c r="C176" s="84" t="s">
        <v>2015</v>
      </c>
      <c r="D176" s="123" t="s">
        <v>1719</v>
      </c>
      <c r="E176" s="84" t="str">
        <f t="shared" si="18"/>
        <v>Wallace</v>
      </c>
      <c r="F176" s="84" t="str">
        <f t="shared" si="19"/>
        <v>Shepperson</v>
      </c>
      <c r="G176" s="84" t="str">
        <f t="shared" si="20"/>
        <v>Men Senior</v>
      </c>
      <c r="H176" s="84" t="str">
        <f t="shared" si="21"/>
        <v>Steenbras</v>
      </c>
      <c r="I176" s="123" t="s">
        <v>19</v>
      </c>
      <c r="J176" s="123"/>
      <c r="K176" s="123">
        <v>44</v>
      </c>
      <c r="L176" s="122">
        <f t="shared" si="22"/>
        <v>0.9</v>
      </c>
      <c r="M176" s="122">
        <f t="shared" si="23"/>
        <v>0.9</v>
      </c>
    </row>
    <row r="177" spans="1:13" hidden="1" x14ac:dyDescent="0.2">
      <c r="A177" s="84" t="s">
        <v>2014</v>
      </c>
      <c r="B177" s="85">
        <v>44247</v>
      </c>
      <c r="C177" s="84" t="s">
        <v>2015</v>
      </c>
      <c r="D177" s="123" t="s">
        <v>1719</v>
      </c>
      <c r="E177" s="84" t="str">
        <f t="shared" si="18"/>
        <v>Wallace</v>
      </c>
      <c r="F177" s="84" t="str">
        <f t="shared" si="19"/>
        <v>Shepperson</v>
      </c>
      <c r="G177" s="84" t="str">
        <f t="shared" si="20"/>
        <v>Men Senior</v>
      </c>
      <c r="H177" s="84" t="str">
        <f t="shared" si="21"/>
        <v>Steenbras</v>
      </c>
      <c r="I177" s="123"/>
      <c r="J177" s="123" t="s">
        <v>8</v>
      </c>
      <c r="K177" s="123">
        <v>80</v>
      </c>
      <c r="L177" s="122">
        <f t="shared" si="22"/>
        <v>4.0999999999999996</v>
      </c>
      <c r="M177" s="122">
        <f t="shared" si="23"/>
        <v>4.0999999999999996</v>
      </c>
    </row>
    <row r="178" spans="1:13" hidden="1" x14ac:dyDescent="0.2">
      <c r="A178" s="84" t="s">
        <v>2014</v>
      </c>
      <c r="B178" s="85">
        <v>44247</v>
      </c>
      <c r="C178" s="84" t="s">
        <v>2015</v>
      </c>
      <c r="D178" s="123" t="s">
        <v>1719</v>
      </c>
      <c r="E178" s="84" t="str">
        <f t="shared" si="18"/>
        <v>Wallace</v>
      </c>
      <c r="F178" s="84" t="str">
        <f t="shared" si="19"/>
        <v>Shepperson</v>
      </c>
      <c r="G178" s="84" t="str">
        <f t="shared" si="20"/>
        <v>Men Senior</v>
      </c>
      <c r="H178" s="84" t="str">
        <f t="shared" si="21"/>
        <v>Steenbras</v>
      </c>
      <c r="I178" s="123"/>
      <c r="J178" s="123" t="s">
        <v>8</v>
      </c>
      <c r="K178" s="123">
        <v>57</v>
      </c>
      <c r="L178" s="122">
        <f t="shared" si="22"/>
        <v>1.5</v>
      </c>
      <c r="M178" s="122">
        <f t="shared" si="23"/>
        <v>1.5</v>
      </c>
    </row>
    <row r="179" spans="1:13" hidden="1" x14ac:dyDescent="0.2">
      <c r="A179" s="84" t="s">
        <v>2014</v>
      </c>
      <c r="B179" s="85">
        <v>44247</v>
      </c>
      <c r="C179" s="84" t="s">
        <v>2015</v>
      </c>
      <c r="D179" s="123" t="s">
        <v>1719</v>
      </c>
      <c r="E179" s="84" t="str">
        <f t="shared" si="18"/>
        <v>Wallace</v>
      </c>
      <c r="F179" s="84" t="str">
        <f t="shared" si="19"/>
        <v>Shepperson</v>
      </c>
      <c r="G179" s="84" t="str">
        <f t="shared" si="20"/>
        <v>Men Senior</v>
      </c>
      <c r="H179" s="84" t="str">
        <f t="shared" si="21"/>
        <v>Steenbras</v>
      </c>
      <c r="I179" s="123"/>
      <c r="J179" s="123" t="s">
        <v>8</v>
      </c>
      <c r="K179" s="123">
        <v>71</v>
      </c>
      <c r="L179" s="122">
        <f t="shared" si="22"/>
        <v>2.9</v>
      </c>
      <c r="M179" s="122">
        <f t="shared" si="23"/>
        <v>2.9</v>
      </c>
    </row>
    <row r="180" spans="1:13" hidden="1" x14ac:dyDescent="0.2">
      <c r="A180" s="84" t="s">
        <v>2014</v>
      </c>
      <c r="B180" s="85">
        <v>44247</v>
      </c>
      <c r="C180" s="84" t="s">
        <v>2015</v>
      </c>
      <c r="D180" s="123" t="s">
        <v>1643</v>
      </c>
      <c r="E180" s="84" t="str">
        <f t="shared" si="18"/>
        <v>Wikus</v>
      </c>
      <c r="F180" s="84" t="str">
        <f t="shared" si="19"/>
        <v>Viljoen</v>
      </c>
      <c r="G180" s="84" t="str">
        <f t="shared" si="20"/>
        <v>Men Veteran</v>
      </c>
      <c r="H180" s="84" t="str">
        <f t="shared" si="21"/>
        <v>Steenbras</v>
      </c>
      <c r="I180" s="123"/>
      <c r="J180" s="123" t="s">
        <v>1406</v>
      </c>
      <c r="K180" s="123">
        <v>115</v>
      </c>
      <c r="L180" s="122">
        <f t="shared" si="22"/>
        <v>6</v>
      </c>
      <c r="M180" s="122">
        <f t="shared" si="23"/>
        <v>6</v>
      </c>
    </row>
    <row r="181" spans="1:13" hidden="1" x14ac:dyDescent="0.2">
      <c r="A181" s="84" t="s">
        <v>2014</v>
      </c>
      <c r="B181" s="85">
        <v>44247</v>
      </c>
      <c r="C181" s="84" t="s">
        <v>2015</v>
      </c>
      <c r="D181" s="123" t="s">
        <v>1643</v>
      </c>
      <c r="E181" s="84" t="str">
        <f t="shared" si="18"/>
        <v>Wikus</v>
      </c>
      <c r="F181" s="84" t="str">
        <f t="shared" si="19"/>
        <v>Viljoen</v>
      </c>
      <c r="G181" s="84" t="str">
        <f t="shared" si="20"/>
        <v>Men Veteran</v>
      </c>
      <c r="H181" s="84" t="str">
        <f t="shared" si="21"/>
        <v>Steenbras</v>
      </c>
      <c r="I181" s="123"/>
      <c r="J181" s="123" t="s">
        <v>1406</v>
      </c>
      <c r="K181" s="123">
        <v>120</v>
      </c>
      <c r="L181" s="122">
        <f t="shared" si="22"/>
        <v>7</v>
      </c>
      <c r="M181" s="122">
        <f t="shared" si="23"/>
        <v>7</v>
      </c>
    </row>
    <row r="182" spans="1:13" hidden="1" x14ac:dyDescent="0.2">
      <c r="A182" s="84" t="s">
        <v>2014</v>
      </c>
      <c r="B182" s="85">
        <v>44247</v>
      </c>
      <c r="C182" s="84" t="s">
        <v>2015</v>
      </c>
      <c r="D182" s="123" t="s">
        <v>1643</v>
      </c>
      <c r="E182" s="84" t="str">
        <f t="shared" si="18"/>
        <v>Wikus</v>
      </c>
      <c r="F182" s="84" t="str">
        <f t="shared" si="19"/>
        <v>Viljoen</v>
      </c>
      <c r="G182" s="84" t="str">
        <f t="shared" si="20"/>
        <v>Men Veteran</v>
      </c>
      <c r="H182" s="84" t="str">
        <f t="shared" si="21"/>
        <v>Steenbras</v>
      </c>
      <c r="I182" s="123"/>
      <c r="J182" s="123" t="s">
        <v>1405</v>
      </c>
      <c r="K182" s="123">
        <v>124</v>
      </c>
      <c r="L182" s="122">
        <f t="shared" si="22"/>
        <v>9.1</v>
      </c>
      <c r="M182" s="122">
        <f t="shared" si="23"/>
        <v>9.1</v>
      </c>
    </row>
    <row r="183" spans="1:13" hidden="1" x14ac:dyDescent="0.2">
      <c r="A183" s="84" t="s">
        <v>2014</v>
      </c>
      <c r="B183" s="85">
        <v>44247</v>
      </c>
      <c r="C183" s="84" t="s">
        <v>2015</v>
      </c>
      <c r="D183" s="123" t="s">
        <v>1643</v>
      </c>
      <c r="E183" s="84" t="str">
        <f t="shared" si="18"/>
        <v>Wikus</v>
      </c>
      <c r="F183" s="84" t="str">
        <f t="shared" si="19"/>
        <v>Viljoen</v>
      </c>
      <c r="G183" s="84" t="str">
        <f t="shared" si="20"/>
        <v>Men Veteran</v>
      </c>
      <c r="H183" s="84" t="str">
        <f t="shared" si="21"/>
        <v>Steenbras</v>
      </c>
      <c r="I183" s="123"/>
      <c r="J183" s="123" t="s">
        <v>1405</v>
      </c>
      <c r="K183" s="123">
        <v>120</v>
      </c>
      <c r="L183" s="122">
        <f t="shared" si="22"/>
        <v>8.1</v>
      </c>
      <c r="M183" s="122">
        <f t="shared" si="23"/>
        <v>8.1</v>
      </c>
    </row>
    <row r="184" spans="1:13" hidden="1" x14ac:dyDescent="0.2">
      <c r="A184" s="84" t="s">
        <v>2014</v>
      </c>
      <c r="B184" s="85">
        <v>44247</v>
      </c>
      <c r="C184" s="84" t="s">
        <v>2015</v>
      </c>
      <c r="D184" s="123" t="s">
        <v>1643</v>
      </c>
      <c r="E184" s="84" t="str">
        <f t="shared" si="18"/>
        <v>Wikus</v>
      </c>
      <c r="F184" s="84" t="str">
        <f t="shared" si="19"/>
        <v>Viljoen</v>
      </c>
      <c r="G184" s="84" t="str">
        <f t="shared" si="20"/>
        <v>Men Veteran</v>
      </c>
      <c r="H184" s="84" t="str">
        <f t="shared" si="21"/>
        <v>Steenbras</v>
      </c>
      <c r="I184" s="123"/>
      <c r="J184" s="123" t="s">
        <v>8</v>
      </c>
      <c r="K184" s="123">
        <v>84</v>
      </c>
      <c r="L184" s="122">
        <f t="shared" si="22"/>
        <v>4.7</v>
      </c>
      <c r="M184" s="122">
        <f t="shared" si="23"/>
        <v>4.7</v>
      </c>
    </row>
    <row r="185" spans="1:13" hidden="1" x14ac:dyDescent="0.2">
      <c r="A185" s="84" t="s">
        <v>2014</v>
      </c>
      <c r="B185" s="85">
        <v>44247</v>
      </c>
      <c r="C185" s="84" t="s">
        <v>2015</v>
      </c>
      <c r="D185" s="123" t="s">
        <v>1643</v>
      </c>
      <c r="E185" s="84" t="str">
        <f t="shared" si="18"/>
        <v>Wikus</v>
      </c>
      <c r="F185" s="84" t="str">
        <f t="shared" si="19"/>
        <v>Viljoen</v>
      </c>
      <c r="G185" s="84" t="str">
        <f t="shared" si="20"/>
        <v>Men Veteran</v>
      </c>
      <c r="H185" s="84" t="str">
        <f t="shared" si="21"/>
        <v>Steenbras</v>
      </c>
      <c r="I185" s="123"/>
      <c r="J185" s="123" t="s">
        <v>1421</v>
      </c>
      <c r="K185" s="123">
        <v>120</v>
      </c>
      <c r="L185" s="122">
        <f t="shared" si="22"/>
        <v>15.8</v>
      </c>
      <c r="M185" s="122">
        <f t="shared" si="23"/>
        <v>15.8</v>
      </c>
    </row>
    <row r="186" spans="1:13" hidden="1" x14ac:dyDescent="0.2">
      <c r="A186" s="84" t="s">
        <v>2014</v>
      </c>
      <c r="B186" s="85">
        <v>44247</v>
      </c>
      <c r="C186" s="84" t="s">
        <v>2015</v>
      </c>
      <c r="D186" s="123" t="s">
        <v>609</v>
      </c>
      <c r="E186" s="84" t="str">
        <f t="shared" si="18"/>
        <v>Louis</v>
      </c>
      <c r="F186" s="84" t="str">
        <f t="shared" si="19"/>
        <v>Heath</v>
      </c>
      <c r="G186" s="84" t="str">
        <f t="shared" si="20"/>
        <v>Men Grand Masters</v>
      </c>
      <c r="H186" s="84" t="str">
        <f t="shared" si="21"/>
        <v>Steenbras</v>
      </c>
      <c r="I186" s="123"/>
      <c r="J186" s="123" t="s">
        <v>8</v>
      </c>
      <c r="K186" s="123">
        <v>66</v>
      </c>
      <c r="L186" s="122">
        <f t="shared" si="22"/>
        <v>2.2999999999999998</v>
      </c>
      <c r="M186" s="122">
        <f t="shared" si="23"/>
        <v>2.2999999999999998</v>
      </c>
    </row>
    <row r="187" spans="1:13" hidden="1" x14ac:dyDescent="0.2">
      <c r="A187" s="84" t="s">
        <v>2014</v>
      </c>
      <c r="B187" s="85">
        <v>44247</v>
      </c>
      <c r="C187" s="84" t="s">
        <v>2015</v>
      </c>
      <c r="D187" s="123" t="s">
        <v>609</v>
      </c>
      <c r="E187" s="84" t="str">
        <f t="shared" si="18"/>
        <v>Louis</v>
      </c>
      <c r="F187" s="84" t="str">
        <f t="shared" si="19"/>
        <v>Heath</v>
      </c>
      <c r="G187" s="84" t="str">
        <f t="shared" si="20"/>
        <v>Men Grand Masters</v>
      </c>
      <c r="H187" s="84" t="str">
        <f t="shared" si="21"/>
        <v>Steenbras</v>
      </c>
      <c r="I187" s="123"/>
      <c r="J187" s="123" t="s">
        <v>8</v>
      </c>
      <c r="K187" s="123">
        <v>77</v>
      </c>
      <c r="L187" s="122">
        <f t="shared" si="22"/>
        <v>3.6</v>
      </c>
      <c r="M187" s="122">
        <f t="shared" si="23"/>
        <v>3.6</v>
      </c>
    </row>
    <row r="188" spans="1:13" hidden="1" x14ac:dyDescent="0.2">
      <c r="A188" s="84" t="s">
        <v>2014</v>
      </c>
      <c r="B188" s="85">
        <v>44247</v>
      </c>
      <c r="C188" s="84" t="s">
        <v>2015</v>
      </c>
      <c r="D188" s="123" t="s">
        <v>609</v>
      </c>
      <c r="E188" s="84" t="str">
        <f t="shared" si="18"/>
        <v>Louis</v>
      </c>
      <c r="F188" s="84" t="str">
        <f t="shared" si="19"/>
        <v>Heath</v>
      </c>
      <c r="G188" s="84" t="str">
        <f t="shared" si="20"/>
        <v>Men Grand Masters</v>
      </c>
      <c r="H188" s="84" t="str">
        <f t="shared" si="21"/>
        <v>Steenbras</v>
      </c>
      <c r="I188" s="123"/>
      <c r="J188" s="123" t="s">
        <v>8</v>
      </c>
      <c r="K188" s="123">
        <v>71</v>
      </c>
      <c r="L188" s="122">
        <f t="shared" si="22"/>
        <v>2.9</v>
      </c>
      <c r="M188" s="122">
        <f t="shared" si="23"/>
        <v>2.9</v>
      </c>
    </row>
    <row r="189" spans="1:13" hidden="1" x14ac:dyDescent="0.2">
      <c r="A189" s="84" t="s">
        <v>2014</v>
      </c>
      <c r="B189" s="85">
        <v>44247</v>
      </c>
      <c r="C189" s="84" t="s">
        <v>2015</v>
      </c>
      <c r="D189" s="123" t="s">
        <v>630</v>
      </c>
      <c r="E189" s="84" t="str">
        <f t="shared" si="18"/>
        <v>Burger</v>
      </c>
      <c r="F189" s="84" t="str">
        <f t="shared" si="19"/>
        <v>Van Taak</v>
      </c>
      <c r="G189" s="84" t="str">
        <f t="shared" si="20"/>
        <v>Men Senior</v>
      </c>
      <c r="H189" s="84" t="str">
        <f t="shared" si="21"/>
        <v>Steenbras</v>
      </c>
      <c r="I189" s="123"/>
      <c r="J189" s="123" t="s">
        <v>1405</v>
      </c>
      <c r="K189" s="123">
        <v>141</v>
      </c>
      <c r="L189" s="122">
        <f t="shared" si="22"/>
        <v>14.1</v>
      </c>
      <c r="M189" s="122">
        <f t="shared" si="23"/>
        <v>14.1</v>
      </c>
    </row>
    <row r="190" spans="1:13" hidden="1" x14ac:dyDescent="0.2">
      <c r="A190" s="84" t="s">
        <v>2014</v>
      </c>
      <c r="B190" s="85">
        <v>44247</v>
      </c>
      <c r="C190" s="84" t="s">
        <v>2015</v>
      </c>
      <c r="D190" s="123" t="s">
        <v>1644</v>
      </c>
      <c r="E190" s="84" t="str">
        <f t="shared" si="18"/>
        <v>Maryna</v>
      </c>
      <c r="F190" s="84" t="str">
        <f t="shared" si="19"/>
        <v>Viljoen</v>
      </c>
      <c r="G190" s="84" t="str">
        <f t="shared" si="20"/>
        <v>Ladies Senior</v>
      </c>
      <c r="H190" s="84" t="str">
        <f t="shared" si="21"/>
        <v>Steenbras</v>
      </c>
      <c r="I190" s="123"/>
      <c r="J190" s="123"/>
      <c r="K190" s="123"/>
      <c r="L190" s="122" t="str">
        <f t="shared" si="22"/>
        <v/>
      </c>
      <c r="M190" s="122" t="str">
        <f t="shared" si="23"/>
        <v/>
      </c>
    </row>
    <row r="191" spans="1:13" hidden="1" x14ac:dyDescent="0.2">
      <c r="A191" s="84" t="s">
        <v>2014</v>
      </c>
      <c r="B191" s="85">
        <v>44247</v>
      </c>
      <c r="C191" s="84" t="s">
        <v>2015</v>
      </c>
      <c r="D191" s="123" t="s">
        <v>1644</v>
      </c>
      <c r="E191" s="84" t="str">
        <f t="shared" si="18"/>
        <v>Maryna</v>
      </c>
      <c r="F191" s="84" t="str">
        <f t="shared" si="19"/>
        <v>Viljoen</v>
      </c>
      <c r="G191" s="84" t="str">
        <f t="shared" si="20"/>
        <v>Ladies Senior</v>
      </c>
      <c r="H191" s="84" t="str">
        <f t="shared" si="21"/>
        <v>Steenbras</v>
      </c>
      <c r="I191" s="123"/>
      <c r="J191" s="123" t="s">
        <v>1406</v>
      </c>
      <c r="K191" s="123">
        <v>121</v>
      </c>
      <c r="L191" s="122">
        <f t="shared" si="22"/>
        <v>7.2</v>
      </c>
      <c r="M191" s="122">
        <f t="shared" si="23"/>
        <v>7.2</v>
      </c>
    </row>
    <row r="192" spans="1:13" hidden="1" x14ac:dyDescent="0.2">
      <c r="A192" s="84" t="s">
        <v>2014</v>
      </c>
      <c r="B192" s="85">
        <v>44247</v>
      </c>
      <c r="C192" s="84" t="s">
        <v>2015</v>
      </c>
      <c r="D192" s="123" t="s">
        <v>1644</v>
      </c>
      <c r="E192" s="84" t="str">
        <f t="shared" si="18"/>
        <v>Maryna</v>
      </c>
      <c r="F192" s="84" t="str">
        <f t="shared" si="19"/>
        <v>Viljoen</v>
      </c>
      <c r="G192" s="84" t="str">
        <f t="shared" si="20"/>
        <v>Ladies Senior</v>
      </c>
      <c r="H192" s="84" t="str">
        <f t="shared" si="21"/>
        <v>Steenbras</v>
      </c>
      <c r="I192" s="123"/>
      <c r="J192" s="123" t="s">
        <v>1406</v>
      </c>
      <c r="K192" s="123">
        <v>113</v>
      </c>
      <c r="L192" s="122">
        <f t="shared" si="22"/>
        <v>5.7</v>
      </c>
      <c r="M192" s="122">
        <f t="shared" si="23"/>
        <v>5.7</v>
      </c>
    </row>
    <row r="193" spans="1:13" hidden="1" x14ac:dyDescent="0.2">
      <c r="A193" s="84" t="s">
        <v>2014</v>
      </c>
      <c r="B193" s="85">
        <v>44247</v>
      </c>
      <c r="C193" s="84" t="s">
        <v>2015</v>
      </c>
      <c r="D193" s="123" t="s">
        <v>1717</v>
      </c>
      <c r="E193" s="84" t="str">
        <f t="shared" si="18"/>
        <v>Frank</v>
      </c>
      <c r="F193" s="84" t="str">
        <f t="shared" si="19"/>
        <v>Oberholster</v>
      </c>
      <c r="G193" s="84" t="str">
        <f t="shared" si="20"/>
        <v>Men Senior</v>
      </c>
      <c r="H193" s="84" t="str">
        <f t="shared" si="21"/>
        <v>Steenbras</v>
      </c>
      <c r="I193" s="123"/>
      <c r="J193" s="123" t="s">
        <v>1405</v>
      </c>
      <c r="K193" s="123">
        <v>128</v>
      </c>
      <c r="L193" s="122">
        <f t="shared" si="22"/>
        <v>10.1</v>
      </c>
      <c r="M193" s="122">
        <f t="shared" si="23"/>
        <v>10.1</v>
      </c>
    </row>
    <row r="194" spans="1:13" hidden="1" x14ac:dyDescent="0.2">
      <c r="A194" s="84" t="s">
        <v>2014</v>
      </c>
      <c r="B194" s="85">
        <v>44247</v>
      </c>
      <c r="C194" s="84" t="s">
        <v>2015</v>
      </c>
      <c r="D194" s="123" t="s">
        <v>1717</v>
      </c>
      <c r="E194" s="84" t="str">
        <f t="shared" si="18"/>
        <v>Frank</v>
      </c>
      <c r="F194" s="84" t="str">
        <f t="shared" si="19"/>
        <v>Oberholster</v>
      </c>
      <c r="G194" s="84" t="str">
        <f t="shared" si="20"/>
        <v>Men Senior</v>
      </c>
      <c r="H194" s="84" t="str">
        <f t="shared" si="21"/>
        <v>Steenbras</v>
      </c>
      <c r="I194" s="123"/>
      <c r="J194" s="123" t="s">
        <v>1405</v>
      </c>
      <c r="K194" s="123">
        <v>95</v>
      </c>
      <c r="L194" s="122">
        <f t="shared" si="22"/>
        <v>3.6</v>
      </c>
      <c r="M194" s="122">
        <f t="shared" si="23"/>
        <v>3.6</v>
      </c>
    </row>
    <row r="195" spans="1:13" hidden="1" x14ac:dyDescent="0.2">
      <c r="A195" s="84" t="s">
        <v>2014</v>
      </c>
      <c r="B195" s="85">
        <v>44247</v>
      </c>
      <c r="C195" s="84" t="s">
        <v>2015</v>
      </c>
      <c r="D195" s="123" t="s">
        <v>779</v>
      </c>
      <c r="E195" s="84" t="str">
        <f t="shared" ref="E195:E258" si="24">IF(D195="","",VLOOKUP(D195,Master,3,FALSE))</f>
        <v>Dirk</v>
      </c>
      <c r="F195" s="84" t="str">
        <f t="shared" ref="F195:F258" si="25">IF(D195="","",VLOOKUP(D195,Master,4,FALSE))</f>
        <v>Hansen</v>
      </c>
      <c r="G195" s="84" t="str">
        <f t="shared" ref="G195:G258" si="26">IF(D195="","",VLOOKUP(D195,Master,5,FALSE))</f>
        <v>Men Senior</v>
      </c>
      <c r="H195" s="84" t="str">
        <f t="shared" ref="H195:H258" si="27">IF(D195="","",VLOOKUP(D195,Master,2,FALSE))</f>
        <v>Steenbras</v>
      </c>
      <c r="I195" s="123"/>
      <c r="J195" s="123" t="s">
        <v>8</v>
      </c>
      <c r="K195" s="123">
        <v>75</v>
      </c>
      <c r="L195" s="122">
        <f t="shared" ref="L195:L258" si="28">IF(K195="","",IF(I195="",ROUND(HLOOKUP(J195,kgList,K195,FALSE),1),ROUND(HLOOKUP(I195,kgList,K195,FALSE),1)))</f>
        <v>3.4</v>
      </c>
      <c r="M195" s="122">
        <f t="shared" ref="M195:M258" si="29">IF(L195="","",IF(COUNTA(I195:J195)&gt;1,"Edible or Inedible",IF(COUNTA(I195)=1,L195*1,IF(COUNTA(J195)=1,L195*1,"ERROR"))))</f>
        <v>3.4</v>
      </c>
    </row>
    <row r="196" spans="1:13" hidden="1" x14ac:dyDescent="0.2">
      <c r="A196" s="84" t="s">
        <v>2014</v>
      </c>
      <c r="B196" s="85">
        <v>44247</v>
      </c>
      <c r="C196" s="84" t="s">
        <v>2015</v>
      </c>
      <c r="D196" s="123" t="s">
        <v>1718</v>
      </c>
      <c r="E196" s="84" t="str">
        <f t="shared" si="24"/>
        <v>Alberto</v>
      </c>
      <c r="F196" s="84" t="str">
        <f t="shared" si="25"/>
        <v>Engelbrecht</v>
      </c>
      <c r="G196" s="84" t="str">
        <f t="shared" si="26"/>
        <v>Men Senior</v>
      </c>
      <c r="H196" s="84" t="str">
        <f t="shared" si="27"/>
        <v>Steenbras</v>
      </c>
      <c r="I196" s="123"/>
      <c r="J196" s="123" t="s">
        <v>1405</v>
      </c>
      <c r="K196" s="123">
        <v>108</v>
      </c>
      <c r="L196" s="122">
        <f t="shared" si="28"/>
        <v>5.6</v>
      </c>
      <c r="M196" s="122">
        <f t="shared" si="29"/>
        <v>5.6</v>
      </c>
    </row>
    <row r="197" spans="1:13" hidden="1" x14ac:dyDescent="0.2">
      <c r="A197" s="84" t="s">
        <v>2014</v>
      </c>
      <c r="B197" s="85">
        <v>44247</v>
      </c>
      <c r="C197" s="84" t="s">
        <v>2015</v>
      </c>
      <c r="D197" s="123" t="s">
        <v>1718</v>
      </c>
      <c r="E197" s="84" t="str">
        <f t="shared" si="24"/>
        <v>Alberto</v>
      </c>
      <c r="F197" s="84" t="str">
        <f t="shared" si="25"/>
        <v>Engelbrecht</v>
      </c>
      <c r="G197" s="84" t="str">
        <f t="shared" si="26"/>
        <v>Men Senior</v>
      </c>
      <c r="H197" s="84" t="str">
        <f t="shared" si="27"/>
        <v>Steenbras</v>
      </c>
      <c r="I197" s="123"/>
      <c r="J197" s="123" t="s">
        <v>1405</v>
      </c>
      <c r="K197" s="123">
        <v>117</v>
      </c>
      <c r="L197" s="122">
        <f t="shared" si="28"/>
        <v>7.4</v>
      </c>
      <c r="M197" s="122">
        <f t="shared" si="29"/>
        <v>7.4</v>
      </c>
    </row>
    <row r="198" spans="1:13" hidden="1" x14ac:dyDescent="0.2">
      <c r="A198" s="84" t="s">
        <v>2014</v>
      </c>
      <c r="B198" s="85">
        <v>44247</v>
      </c>
      <c r="C198" s="84" t="s">
        <v>2015</v>
      </c>
      <c r="D198" s="123" t="s">
        <v>1718</v>
      </c>
      <c r="E198" s="84" t="str">
        <f t="shared" si="24"/>
        <v>Alberto</v>
      </c>
      <c r="F198" s="84" t="str">
        <f t="shared" si="25"/>
        <v>Engelbrecht</v>
      </c>
      <c r="G198" s="84" t="str">
        <f t="shared" si="26"/>
        <v>Men Senior</v>
      </c>
      <c r="H198" s="84" t="str">
        <f t="shared" si="27"/>
        <v>Steenbras</v>
      </c>
      <c r="I198" s="123"/>
      <c r="J198" s="123" t="s">
        <v>1405</v>
      </c>
      <c r="K198" s="123">
        <v>74</v>
      </c>
      <c r="L198" s="122">
        <f t="shared" si="28"/>
        <v>1.5</v>
      </c>
      <c r="M198" s="122">
        <f t="shared" si="29"/>
        <v>1.5</v>
      </c>
    </row>
    <row r="199" spans="1:13" hidden="1" x14ac:dyDescent="0.2">
      <c r="A199" s="84" t="s">
        <v>2014</v>
      </c>
      <c r="B199" s="85">
        <v>44247</v>
      </c>
      <c r="C199" s="84" t="s">
        <v>2015</v>
      </c>
      <c r="D199" s="123" t="s">
        <v>1718</v>
      </c>
      <c r="E199" s="84" t="str">
        <f t="shared" si="24"/>
        <v>Alberto</v>
      </c>
      <c r="F199" s="84" t="str">
        <f t="shared" si="25"/>
        <v>Engelbrecht</v>
      </c>
      <c r="G199" s="84" t="str">
        <f t="shared" si="26"/>
        <v>Men Senior</v>
      </c>
      <c r="H199" s="84" t="str">
        <f t="shared" si="27"/>
        <v>Steenbras</v>
      </c>
      <c r="I199" s="123"/>
      <c r="J199" s="123" t="s">
        <v>1405</v>
      </c>
      <c r="K199" s="123">
        <v>89</v>
      </c>
      <c r="L199" s="122">
        <f t="shared" si="28"/>
        <v>2.9</v>
      </c>
      <c r="M199" s="122">
        <f t="shared" si="29"/>
        <v>2.9</v>
      </c>
    </row>
    <row r="200" spans="1:13" hidden="1" x14ac:dyDescent="0.2">
      <c r="A200" s="84" t="s">
        <v>2014</v>
      </c>
      <c r="B200" s="85">
        <v>44247</v>
      </c>
      <c r="C200" s="84" t="s">
        <v>2015</v>
      </c>
      <c r="D200" s="123" t="s">
        <v>774</v>
      </c>
      <c r="E200" s="84" t="str">
        <f t="shared" si="24"/>
        <v>Jayden</v>
      </c>
      <c r="F200" s="84" t="str">
        <f t="shared" si="25"/>
        <v>Hansen</v>
      </c>
      <c r="G200" s="84" t="str">
        <f t="shared" si="26"/>
        <v>Men U/16</v>
      </c>
      <c r="H200" s="84" t="str">
        <f t="shared" si="27"/>
        <v>Steenbras</v>
      </c>
      <c r="I200" s="123"/>
      <c r="J200" s="123" t="s">
        <v>8</v>
      </c>
      <c r="K200" s="123">
        <v>64</v>
      </c>
      <c r="L200" s="122">
        <f t="shared" si="28"/>
        <v>2.1</v>
      </c>
      <c r="M200" s="122">
        <f t="shared" si="29"/>
        <v>2.1</v>
      </c>
    </row>
    <row r="201" spans="1:13" hidden="1" x14ac:dyDescent="0.2">
      <c r="A201" s="84" t="s">
        <v>2014</v>
      </c>
      <c r="B201" s="85">
        <v>44247</v>
      </c>
      <c r="C201" s="84" t="s">
        <v>2015</v>
      </c>
      <c r="D201" s="123" t="s">
        <v>688</v>
      </c>
      <c r="E201" s="84" t="str">
        <f t="shared" si="24"/>
        <v>Rene</v>
      </c>
      <c r="F201" s="84" t="str">
        <f t="shared" si="25"/>
        <v>Jacobs</v>
      </c>
      <c r="G201" s="84" t="str">
        <f t="shared" si="26"/>
        <v>Ladies Senior</v>
      </c>
      <c r="H201" s="84" t="str">
        <f t="shared" si="27"/>
        <v>Seagull Angling Club Coastal</v>
      </c>
      <c r="I201" s="123"/>
      <c r="J201" s="123"/>
      <c r="K201" s="123"/>
      <c r="L201" s="122" t="str">
        <f t="shared" si="28"/>
        <v/>
      </c>
      <c r="M201" s="122" t="str">
        <f t="shared" si="29"/>
        <v/>
      </c>
    </row>
    <row r="202" spans="1:13" hidden="1" x14ac:dyDescent="0.2">
      <c r="A202" s="84" t="s">
        <v>2014</v>
      </c>
      <c r="B202" s="85">
        <v>44247</v>
      </c>
      <c r="C202" s="84" t="s">
        <v>2015</v>
      </c>
      <c r="D202" s="123" t="s">
        <v>1769</v>
      </c>
      <c r="E202" s="84" t="str">
        <f t="shared" si="24"/>
        <v>Zandrie</v>
      </c>
      <c r="F202" s="84" t="str">
        <f t="shared" si="25"/>
        <v>Van Niekerk</v>
      </c>
      <c r="G202" s="84" t="str">
        <f t="shared" si="26"/>
        <v>Ladies Senior</v>
      </c>
      <c r="H202" s="84" t="str">
        <f t="shared" si="27"/>
        <v>Seagull Angling Club Coastal</v>
      </c>
      <c r="I202" s="123"/>
      <c r="J202" s="123"/>
      <c r="K202" s="123"/>
      <c r="L202" s="122" t="str">
        <f t="shared" si="28"/>
        <v/>
      </c>
      <c r="M202" s="122" t="str">
        <f t="shared" si="29"/>
        <v/>
      </c>
    </row>
    <row r="203" spans="1:13" hidden="1" x14ac:dyDescent="0.2">
      <c r="A203" s="84" t="s">
        <v>2014</v>
      </c>
      <c r="B203" s="85">
        <v>44247</v>
      </c>
      <c r="C203" s="84" t="s">
        <v>2015</v>
      </c>
      <c r="D203" s="123" t="s">
        <v>793</v>
      </c>
      <c r="E203" s="84" t="str">
        <f t="shared" si="24"/>
        <v>Lu-Andre</v>
      </c>
      <c r="F203" s="84" t="str">
        <f t="shared" si="25"/>
        <v>Duvenhage</v>
      </c>
      <c r="G203" s="84" t="str">
        <f t="shared" si="26"/>
        <v>Men Senior</v>
      </c>
      <c r="H203" s="84" t="str">
        <f t="shared" si="27"/>
        <v>Seagull Angling Club Coastal</v>
      </c>
      <c r="I203" s="123"/>
      <c r="J203" s="123" t="s">
        <v>1405</v>
      </c>
      <c r="K203" s="123">
        <v>140</v>
      </c>
      <c r="L203" s="122">
        <f t="shared" si="28"/>
        <v>13.7</v>
      </c>
      <c r="M203" s="122">
        <f t="shared" si="29"/>
        <v>13.7</v>
      </c>
    </row>
    <row r="204" spans="1:13" hidden="1" x14ac:dyDescent="0.2">
      <c r="A204" s="84" t="s">
        <v>2014</v>
      </c>
      <c r="B204" s="85">
        <v>44247</v>
      </c>
      <c r="C204" s="84" t="s">
        <v>2015</v>
      </c>
      <c r="D204" s="123" t="s">
        <v>793</v>
      </c>
      <c r="E204" s="84" t="str">
        <f t="shared" si="24"/>
        <v>Lu-Andre</v>
      </c>
      <c r="F204" s="84" t="str">
        <f t="shared" si="25"/>
        <v>Duvenhage</v>
      </c>
      <c r="G204" s="84" t="str">
        <f t="shared" si="26"/>
        <v>Men Senior</v>
      </c>
      <c r="H204" s="84" t="str">
        <f t="shared" si="27"/>
        <v>Seagull Angling Club Coastal</v>
      </c>
      <c r="I204" s="123"/>
      <c r="J204" s="123" t="s">
        <v>1405</v>
      </c>
      <c r="K204" s="123">
        <v>136</v>
      </c>
      <c r="L204" s="122">
        <f t="shared" si="28"/>
        <v>12.4</v>
      </c>
      <c r="M204" s="122">
        <f t="shared" si="29"/>
        <v>12.4</v>
      </c>
    </row>
    <row r="205" spans="1:13" hidden="1" x14ac:dyDescent="0.2">
      <c r="A205" s="84" t="s">
        <v>2014</v>
      </c>
      <c r="B205" s="85">
        <v>44247</v>
      </c>
      <c r="C205" s="84" t="s">
        <v>2015</v>
      </c>
      <c r="D205" s="123" t="s">
        <v>793</v>
      </c>
      <c r="E205" s="84" t="str">
        <f t="shared" si="24"/>
        <v>Lu-Andre</v>
      </c>
      <c r="F205" s="84" t="str">
        <f t="shared" si="25"/>
        <v>Duvenhage</v>
      </c>
      <c r="G205" s="84" t="str">
        <f t="shared" si="26"/>
        <v>Men Senior</v>
      </c>
      <c r="H205" s="84" t="str">
        <f t="shared" si="27"/>
        <v>Seagull Angling Club Coastal</v>
      </c>
      <c r="I205" s="123"/>
      <c r="J205" s="123" t="s">
        <v>1405</v>
      </c>
      <c r="K205" s="123">
        <v>121</v>
      </c>
      <c r="L205" s="122">
        <f t="shared" si="28"/>
        <v>8.3000000000000007</v>
      </c>
      <c r="M205" s="122">
        <f t="shared" si="29"/>
        <v>8.3000000000000007</v>
      </c>
    </row>
    <row r="206" spans="1:13" hidden="1" x14ac:dyDescent="0.2">
      <c r="A206" s="84" t="s">
        <v>2014</v>
      </c>
      <c r="B206" s="85">
        <v>44247</v>
      </c>
      <c r="C206" s="84" t="s">
        <v>2015</v>
      </c>
      <c r="D206" s="123" t="s">
        <v>666</v>
      </c>
      <c r="E206" s="84" t="str">
        <f t="shared" si="24"/>
        <v>Pieter</v>
      </c>
      <c r="F206" s="84" t="str">
        <f t="shared" si="25"/>
        <v>van Aarde</v>
      </c>
      <c r="G206" s="84" t="str">
        <f t="shared" si="26"/>
        <v>Men Senior</v>
      </c>
      <c r="H206" s="84" t="str">
        <f t="shared" si="27"/>
        <v>Seagull Angling Club Coastal</v>
      </c>
      <c r="I206" s="123"/>
      <c r="J206" s="123" t="s">
        <v>1405</v>
      </c>
      <c r="K206" s="123">
        <v>161</v>
      </c>
      <c r="L206" s="122">
        <f t="shared" si="28"/>
        <v>22.2</v>
      </c>
      <c r="M206" s="122">
        <f t="shared" si="29"/>
        <v>22.2</v>
      </c>
    </row>
    <row r="207" spans="1:13" hidden="1" x14ac:dyDescent="0.2">
      <c r="A207" s="84" t="s">
        <v>2014</v>
      </c>
      <c r="B207" s="85">
        <v>44247</v>
      </c>
      <c r="C207" s="84" t="s">
        <v>2015</v>
      </c>
      <c r="D207" s="123" t="s">
        <v>666</v>
      </c>
      <c r="E207" s="84" t="str">
        <f t="shared" si="24"/>
        <v>Pieter</v>
      </c>
      <c r="F207" s="84" t="str">
        <f t="shared" si="25"/>
        <v>van Aarde</v>
      </c>
      <c r="G207" s="84" t="str">
        <f t="shared" si="26"/>
        <v>Men Senior</v>
      </c>
      <c r="H207" s="84" t="str">
        <f t="shared" si="27"/>
        <v>Seagull Angling Club Coastal</v>
      </c>
      <c r="I207" s="123"/>
      <c r="J207" s="123" t="s">
        <v>1405</v>
      </c>
      <c r="K207" s="123">
        <v>125</v>
      </c>
      <c r="L207" s="122">
        <f t="shared" si="28"/>
        <v>9.3000000000000007</v>
      </c>
      <c r="M207" s="122">
        <f t="shared" si="29"/>
        <v>9.3000000000000007</v>
      </c>
    </row>
    <row r="208" spans="1:13" hidden="1" x14ac:dyDescent="0.2">
      <c r="A208" s="84" t="s">
        <v>2014</v>
      </c>
      <c r="B208" s="85">
        <v>44247</v>
      </c>
      <c r="C208" s="84" t="s">
        <v>2015</v>
      </c>
      <c r="D208" s="123" t="s">
        <v>666</v>
      </c>
      <c r="E208" s="84" t="str">
        <f t="shared" si="24"/>
        <v>Pieter</v>
      </c>
      <c r="F208" s="84" t="str">
        <f t="shared" si="25"/>
        <v>van Aarde</v>
      </c>
      <c r="G208" s="84" t="str">
        <f t="shared" si="26"/>
        <v>Men Senior</v>
      </c>
      <c r="H208" s="84" t="str">
        <f t="shared" si="27"/>
        <v>Seagull Angling Club Coastal</v>
      </c>
      <c r="I208" s="123"/>
      <c r="J208" s="123" t="s">
        <v>1405</v>
      </c>
      <c r="K208" s="123">
        <v>76</v>
      </c>
      <c r="L208" s="122">
        <f t="shared" si="28"/>
        <v>1.7</v>
      </c>
      <c r="M208" s="122">
        <f t="shared" si="29"/>
        <v>1.7</v>
      </c>
    </row>
    <row r="209" spans="1:13" hidden="1" x14ac:dyDescent="0.2">
      <c r="A209" s="84" t="s">
        <v>2014</v>
      </c>
      <c r="B209" s="85">
        <v>44247</v>
      </c>
      <c r="C209" s="84" t="s">
        <v>2015</v>
      </c>
      <c r="D209" s="123" t="s">
        <v>666</v>
      </c>
      <c r="E209" s="84" t="str">
        <f t="shared" si="24"/>
        <v>Pieter</v>
      </c>
      <c r="F209" s="84" t="str">
        <f t="shared" si="25"/>
        <v>van Aarde</v>
      </c>
      <c r="G209" s="84" t="str">
        <f t="shared" si="26"/>
        <v>Men Senior</v>
      </c>
      <c r="H209" s="84" t="str">
        <f t="shared" si="27"/>
        <v>Seagull Angling Club Coastal</v>
      </c>
      <c r="I209" s="123"/>
      <c r="J209" s="123" t="s">
        <v>20</v>
      </c>
      <c r="K209" s="123">
        <v>74</v>
      </c>
      <c r="L209" s="122">
        <f t="shared" si="28"/>
        <v>1.5</v>
      </c>
      <c r="M209" s="122">
        <f t="shared" si="29"/>
        <v>1.5</v>
      </c>
    </row>
    <row r="210" spans="1:13" hidden="1" x14ac:dyDescent="0.2">
      <c r="A210" s="84" t="s">
        <v>2014</v>
      </c>
      <c r="B210" s="85">
        <v>44247</v>
      </c>
      <c r="C210" s="84" t="s">
        <v>2015</v>
      </c>
      <c r="D210" s="123" t="s">
        <v>615</v>
      </c>
      <c r="E210" s="84" t="str">
        <f t="shared" si="24"/>
        <v>Richard</v>
      </c>
      <c r="F210" s="84" t="str">
        <f t="shared" si="25"/>
        <v>Kotze</v>
      </c>
      <c r="G210" s="84" t="str">
        <f t="shared" si="26"/>
        <v>Men Grand Masters</v>
      </c>
      <c r="H210" s="84" t="str">
        <f t="shared" si="27"/>
        <v>Seagull Angling Club Coastal</v>
      </c>
      <c r="I210" s="123"/>
      <c r="J210" s="123" t="s">
        <v>1405</v>
      </c>
      <c r="K210" s="123">
        <v>150</v>
      </c>
      <c r="L210" s="122">
        <f t="shared" si="28"/>
        <v>17.399999999999999</v>
      </c>
      <c r="M210" s="122">
        <f t="shared" si="29"/>
        <v>17.399999999999999</v>
      </c>
    </row>
    <row r="211" spans="1:13" hidden="1" x14ac:dyDescent="0.2">
      <c r="A211" s="84" t="s">
        <v>2014</v>
      </c>
      <c r="B211" s="85">
        <v>44247</v>
      </c>
      <c r="C211" s="84" t="s">
        <v>2015</v>
      </c>
      <c r="D211" s="123" t="s">
        <v>1624</v>
      </c>
      <c r="E211" s="84" t="str">
        <f t="shared" si="24"/>
        <v>Johannes</v>
      </c>
      <c r="F211" s="84" t="str">
        <f t="shared" si="25"/>
        <v>Gous</v>
      </c>
      <c r="G211" s="84" t="str">
        <f t="shared" si="26"/>
        <v>Men Senior</v>
      </c>
      <c r="H211" s="84" t="str">
        <f t="shared" si="27"/>
        <v>Seagull Angling Club Coastal</v>
      </c>
      <c r="I211" s="123"/>
      <c r="J211" s="123" t="s">
        <v>1405</v>
      </c>
      <c r="K211" s="123">
        <v>153</v>
      </c>
      <c r="L211" s="122">
        <f t="shared" si="28"/>
        <v>18.600000000000001</v>
      </c>
      <c r="M211" s="122">
        <f t="shared" si="29"/>
        <v>18.600000000000001</v>
      </c>
    </row>
    <row r="212" spans="1:13" hidden="1" x14ac:dyDescent="0.2">
      <c r="A212" s="84" t="s">
        <v>2014</v>
      </c>
      <c r="B212" s="85">
        <v>44247</v>
      </c>
      <c r="C212" s="84" t="s">
        <v>2015</v>
      </c>
      <c r="D212" s="123" t="s">
        <v>1624</v>
      </c>
      <c r="E212" s="84" t="str">
        <f t="shared" si="24"/>
        <v>Johannes</v>
      </c>
      <c r="F212" s="84" t="str">
        <f t="shared" si="25"/>
        <v>Gous</v>
      </c>
      <c r="G212" s="84" t="str">
        <f t="shared" si="26"/>
        <v>Men Senior</v>
      </c>
      <c r="H212" s="84" t="str">
        <f t="shared" si="27"/>
        <v>Seagull Angling Club Coastal</v>
      </c>
      <c r="I212" s="123"/>
      <c r="J212" s="123" t="s">
        <v>1405</v>
      </c>
      <c r="K212" s="123">
        <v>155</v>
      </c>
      <c r="L212" s="122">
        <f t="shared" si="28"/>
        <v>19.5</v>
      </c>
      <c r="M212" s="122">
        <f t="shared" si="29"/>
        <v>19.5</v>
      </c>
    </row>
    <row r="213" spans="1:13" hidden="1" x14ac:dyDescent="0.2">
      <c r="A213" s="84" t="s">
        <v>2014</v>
      </c>
      <c r="B213" s="85">
        <v>44247</v>
      </c>
      <c r="C213" s="84" t="s">
        <v>2015</v>
      </c>
      <c r="D213" s="123" t="s">
        <v>1624</v>
      </c>
      <c r="E213" s="84" t="str">
        <f t="shared" si="24"/>
        <v>Johannes</v>
      </c>
      <c r="F213" s="84" t="str">
        <f t="shared" si="25"/>
        <v>Gous</v>
      </c>
      <c r="G213" s="84" t="str">
        <f t="shared" si="26"/>
        <v>Men Senior</v>
      </c>
      <c r="H213" s="84" t="str">
        <f t="shared" si="27"/>
        <v>Seagull Angling Club Coastal</v>
      </c>
      <c r="I213" s="123"/>
      <c r="J213" s="123" t="s">
        <v>1405</v>
      </c>
      <c r="K213" s="123">
        <v>83</v>
      </c>
      <c r="L213" s="122">
        <f t="shared" si="28"/>
        <v>2.2999999999999998</v>
      </c>
      <c r="M213" s="122">
        <f t="shared" si="29"/>
        <v>2.2999999999999998</v>
      </c>
    </row>
    <row r="214" spans="1:13" hidden="1" x14ac:dyDescent="0.2">
      <c r="A214" s="84" t="s">
        <v>2014</v>
      </c>
      <c r="B214" s="85">
        <v>44247</v>
      </c>
      <c r="C214" s="84" t="s">
        <v>2015</v>
      </c>
      <c r="D214" s="123" t="s">
        <v>690</v>
      </c>
      <c r="E214" s="84" t="str">
        <f t="shared" si="24"/>
        <v>Francois</v>
      </c>
      <c r="F214" s="84" t="str">
        <f t="shared" si="25"/>
        <v>Lottering</v>
      </c>
      <c r="G214" s="84" t="str">
        <f t="shared" si="26"/>
        <v>Men Senior</v>
      </c>
      <c r="H214" s="84" t="str">
        <f t="shared" si="27"/>
        <v>Seagull Angling Club Coastal</v>
      </c>
      <c r="I214" s="123"/>
      <c r="J214" s="123" t="s">
        <v>1405</v>
      </c>
      <c r="K214" s="123">
        <v>135</v>
      </c>
      <c r="L214" s="122">
        <f t="shared" si="28"/>
        <v>12.1</v>
      </c>
      <c r="M214" s="122">
        <f t="shared" si="29"/>
        <v>12.1</v>
      </c>
    </row>
    <row r="215" spans="1:13" hidden="1" x14ac:dyDescent="0.2">
      <c r="A215" s="84" t="s">
        <v>2014</v>
      </c>
      <c r="B215" s="85">
        <v>44247</v>
      </c>
      <c r="C215" s="84" t="s">
        <v>2015</v>
      </c>
      <c r="D215" s="123" t="s">
        <v>582</v>
      </c>
      <c r="E215" s="84" t="str">
        <f t="shared" si="24"/>
        <v>Chrisjan</v>
      </c>
      <c r="F215" s="84" t="str">
        <f t="shared" si="25"/>
        <v>Potgieter</v>
      </c>
      <c r="G215" s="84" t="str">
        <f t="shared" si="26"/>
        <v>Men Senior</v>
      </c>
      <c r="H215" s="84" t="str">
        <f t="shared" si="27"/>
        <v>Seagull Angling Club Coastal</v>
      </c>
      <c r="I215" s="123"/>
      <c r="J215" s="123" t="s">
        <v>1405</v>
      </c>
      <c r="K215" s="123">
        <v>106</v>
      </c>
      <c r="L215" s="122">
        <f t="shared" si="28"/>
        <v>5.3</v>
      </c>
      <c r="M215" s="122">
        <f t="shared" si="29"/>
        <v>5.3</v>
      </c>
    </row>
    <row r="216" spans="1:13" hidden="1" x14ac:dyDescent="0.2">
      <c r="A216" s="84" t="s">
        <v>2014</v>
      </c>
      <c r="B216" s="85">
        <v>44247</v>
      </c>
      <c r="C216" s="84" t="s">
        <v>2015</v>
      </c>
      <c r="D216" s="123" t="s">
        <v>582</v>
      </c>
      <c r="E216" s="84" t="str">
        <f t="shared" si="24"/>
        <v>Chrisjan</v>
      </c>
      <c r="F216" s="84" t="str">
        <f t="shared" si="25"/>
        <v>Potgieter</v>
      </c>
      <c r="G216" s="84" t="str">
        <f t="shared" si="26"/>
        <v>Men Senior</v>
      </c>
      <c r="H216" s="84" t="str">
        <f t="shared" si="27"/>
        <v>Seagull Angling Club Coastal</v>
      </c>
      <c r="I216" s="123"/>
      <c r="J216" s="123" t="s">
        <v>1405</v>
      </c>
      <c r="K216" s="123">
        <v>129</v>
      </c>
      <c r="L216" s="122">
        <f t="shared" si="28"/>
        <v>10.4</v>
      </c>
      <c r="M216" s="122">
        <f t="shared" si="29"/>
        <v>10.4</v>
      </c>
    </row>
    <row r="217" spans="1:13" hidden="1" x14ac:dyDescent="0.2">
      <c r="A217" s="84" t="s">
        <v>2014</v>
      </c>
      <c r="B217" s="85">
        <v>44247</v>
      </c>
      <c r="C217" s="84" t="s">
        <v>2015</v>
      </c>
      <c r="D217" s="123" t="s">
        <v>582</v>
      </c>
      <c r="E217" s="84" t="str">
        <f t="shared" si="24"/>
        <v>Chrisjan</v>
      </c>
      <c r="F217" s="84" t="str">
        <f t="shared" si="25"/>
        <v>Potgieter</v>
      </c>
      <c r="G217" s="84" t="str">
        <f t="shared" si="26"/>
        <v>Men Senior</v>
      </c>
      <c r="H217" s="84" t="str">
        <f t="shared" si="27"/>
        <v>Seagull Angling Club Coastal</v>
      </c>
      <c r="I217" s="123"/>
      <c r="J217" s="123" t="s">
        <v>1405</v>
      </c>
      <c r="K217" s="123">
        <v>127</v>
      </c>
      <c r="L217" s="122">
        <f t="shared" si="28"/>
        <v>9.8000000000000007</v>
      </c>
      <c r="M217" s="122">
        <f t="shared" si="29"/>
        <v>9.8000000000000007</v>
      </c>
    </row>
    <row r="218" spans="1:13" hidden="1" x14ac:dyDescent="0.2">
      <c r="A218" s="84" t="s">
        <v>2014</v>
      </c>
      <c r="B218" s="85">
        <v>44247</v>
      </c>
      <c r="C218" s="84" t="s">
        <v>2015</v>
      </c>
      <c r="D218" s="123" t="s">
        <v>582</v>
      </c>
      <c r="E218" s="84" t="str">
        <f t="shared" si="24"/>
        <v>Chrisjan</v>
      </c>
      <c r="F218" s="84" t="str">
        <f t="shared" si="25"/>
        <v>Potgieter</v>
      </c>
      <c r="G218" s="84" t="str">
        <f t="shared" si="26"/>
        <v>Men Senior</v>
      </c>
      <c r="H218" s="84" t="str">
        <f t="shared" si="27"/>
        <v>Seagull Angling Club Coastal</v>
      </c>
      <c r="I218" s="123"/>
      <c r="J218" s="123" t="s">
        <v>1405</v>
      </c>
      <c r="K218" s="123">
        <v>109</v>
      </c>
      <c r="L218" s="122">
        <f t="shared" si="28"/>
        <v>5.8</v>
      </c>
      <c r="M218" s="122">
        <f t="shared" si="29"/>
        <v>5.8</v>
      </c>
    </row>
    <row r="219" spans="1:13" hidden="1" x14ac:dyDescent="0.2">
      <c r="A219" s="84" t="s">
        <v>2014</v>
      </c>
      <c r="B219" s="85">
        <v>44247</v>
      </c>
      <c r="C219" s="84" t="s">
        <v>2015</v>
      </c>
      <c r="D219" s="123" t="s">
        <v>582</v>
      </c>
      <c r="E219" s="84" t="str">
        <f t="shared" si="24"/>
        <v>Chrisjan</v>
      </c>
      <c r="F219" s="84" t="str">
        <f t="shared" si="25"/>
        <v>Potgieter</v>
      </c>
      <c r="G219" s="84" t="str">
        <f t="shared" si="26"/>
        <v>Men Senior</v>
      </c>
      <c r="H219" s="84" t="str">
        <f t="shared" si="27"/>
        <v>Seagull Angling Club Coastal</v>
      </c>
      <c r="I219" s="123"/>
      <c r="J219" s="123" t="s">
        <v>1405</v>
      </c>
      <c r="K219" s="123">
        <v>104</v>
      </c>
      <c r="L219" s="122">
        <f t="shared" si="28"/>
        <v>5</v>
      </c>
      <c r="M219" s="122">
        <f t="shared" si="29"/>
        <v>5</v>
      </c>
    </row>
    <row r="220" spans="1:13" hidden="1" x14ac:dyDescent="0.2">
      <c r="A220" s="84" t="s">
        <v>2014</v>
      </c>
      <c r="B220" s="85">
        <v>44247</v>
      </c>
      <c r="C220" s="84" t="s">
        <v>2015</v>
      </c>
      <c r="D220" s="123" t="s">
        <v>582</v>
      </c>
      <c r="E220" s="84" t="str">
        <f t="shared" si="24"/>
        <v>Chrisjan</v>
      </c>
      <c r="F220" s="84" t="str">
        <f t="shared" si="25"/>
        <v>Potgieter</v>
      </c>
      <c r="G220" s="84" t="str">
        <f t="shared" si="26"/>
        <v>Men Senior</v>
      </c>
      <c r="H220" s="84" t="str">
        <f t="shared" si="27"/>
        <v>Seagull Angling Club Coastal</v>
      </c>
      <c r="I220" s="123"/>
      <c r="J220" s="123" t="s">
        <v>1405</v>
      </c>
      <c r="K220" s="123">
        <v>146</v>
      </c>
      <c r="L220" s="122">
        <f t="shared" si="28"/>
        <v>15.9</v>
      </c>
      <c r="M220" s="122">
        <f t="shared" si="29"/>
        <v>15.9</v>
      </c>
    </row>
    <row r="221" spans="1:13" hidden="1" x14ac:dyDescent="0.2">
      <c r="A221" s="84" t="s">
        <v>2014</v>
      </c>
      <c r="B221" s="85">
        <v>44247</v>
      </c>
      <c r="C221" s="84" t="s">
        <v>2015</v>
      </c>
      <c r="D221" s="123" t="s">
        <v>582</v>
      </c>
      <c r="E221" s="84" t="str">
        <f t="shared" si="24"/>
        <v>Chrisjan</v>
      </c>
      <c r="F221" s="84" t="str">
        <f t="shared" si="25"/>
        <v>Potgieter</v>
      </c>
      <c r="G221" s="84" t="str">
        <f t="shared" si="26"/>
        <v>Men Senior</v>
      </c>
      <c r="H221" s="84" t="str">
        <f t="shared" si="27"/>
        <v>Seagull Angling Club Coastal</v>
      </c>
      <c r="I221" s="123"/>
      <c r="J221" s="123" t="s">
        <v>1405</v>
      </c>
      <c r="K221" s="123">
        <v>147</v>
      </c>
      <c r="L221" s="122">
        <f t="shared" si="28"/>
        <v>16.2</v>
      </c>
      <c r="M221" s="122">
        <f t="shared" si="29"/>
        <v>16.2</v>
      </c>
    </row>
    <row r="222" spans="1:13" hidden="1" x14ac:dyDescent="0.2">
      <c r="A222" s="84" t="s">
        <v>2014</v>
      </c>
      <c r="B222" s="85">
        <v>44247</v>
      </c>
      <c r="C222" s="84" t="s">
        <v>2015</v>
      </c>
      <c r="D222" s="123" t="s">
        <v>1236</v>
      </c>
      <c r="E222" s="84" t="str">
        <f t="shared" si="24"/>
        <v>Romano</v>
      </c>
      <c r="F222" s="84" t="str">
        <f t="shared" si="25"/>
        <v>Gabrielsen</v>
      </c>
      <c r="G222" s="84" t="str">
        <f t="shared" si="26"/>
        <v>Men Senior</v>
      </c>
      <c r="H222" s="84" t="str">
        <f t="shared" si="27"/>
        <v>Seagull Angling Club Coastal</v>
      </c>
      <c r="I222" s="123"/>
      <c r="J222" s="123" t="s">
        <v>1405</v>
      </c>
      <c r="K222" s="123">
        <v>151</v>
      </c>
      <c r="L222" s="122">
        <f t="shared" si="28"/>
        <v>17.8</v>
      </c>
      <c r="M222" s="122">
        <f t="shared" si="29"/>
        <v>17.8</v>
      </c>
    </row>
    <row r="223" spans="1:13" hidden="1" x14ac:dyDescent="0.2">
      <c r="A223" s="84" t="s">
        <v>2014</v>
      </c>
      <c r="B223" s="85">
        <v>44247</v>
      </c>
      <c r="C223" s="84" t="s">
        <v>2015</v>
      </c>
      <c r="D223" s="123" t="s">
        <v>1355</v>
      </c>
      <c r="E223" s="84" t="str">
        <f t="shared" si="24"/>
        <v>Gerhardus</v>
      </c>
      <c r="F223" s="84" t="str">
        <f t="shared" si="25"/>
        <v>Louw</v>
      </c>
      <c r="G223" s="84" t="str">
        <f t="shared" si="26"/>
        <v>Men Senior</v>
      </c>
      <c r="H223" s="84" t="str">
        <f t="shared" si="27"/>
        <v>Seagull Angling Club Coastal</v>
      </c>
      <c r="I223" s="123"/>
      <c r="J223" s="123" t="s">
        <v>1405</v>
      </c>
      <c r="K223" s="123">
        <v>134</v>
      </c>
      <c r="L223" s="122">
        <f t="shared" si="28"/>
        <v>11.8</v>
      </c>
      <c r="M223" s="122">
        <f t="shared" si="29"/>
        <v>11.8</v>
      </c>
    </row>
    <row r="224" spans="1:13" hidden="1" x14ac:dyDescent="0.2">
      <c r="A224" s="84" t="s">
        <v>2014</v>
      </c>
      <c r="B224" s="85">
        <v>44247</v>
      </c>
      <c r="C224" s="84" t="s">
        <v>2015</v>
      </c>
      <c r="D224" s="123" t="s">
        <v>1355</v>
      </c>
      <c r="E224" s="84" t="str">
        <f t="shared" si="24"/>
        <v>Gerhardus</v>
      </c>
      <c r="F224" s="84" t="str">
        <f t="shared" si="25"/>
        <v>Louw</v>
      </c>
      <c r="G224" s="84" t="str">
        <f t="shared" si="26"/>
        <v>Men Senior</v>
      </c>
      <c r="H224" s="84" t="str">
        <f t="shared" si="27"/>
        <v>Seagull Angling Club Coastal</v>
      </c>
      <c r="I224" s="123"/>
      <c r="J224" s="123" t="s">
        <v>1406</v>
      </c>
      <c r="K224" s="123">
        <v>98</v>
      </c>
      <c r="L224" s="122">
        <f t="shared" si="28"/>
        <v>3.4</v>
      </c>
      <c r="M224" s="122">
        <f t="shared" si="29"/>
        <v>3.4</v>
      </c>
    </row>
    <row r="225" spans="1:13" hidden="1" x14ac:dyDescent="0.2">
      <c r="A225" s="84" t="s">
        <v>2014</v>
      </c>
      <c r="B225" s="85">
        <v>44247</v>
      </c>
      <c r="C225" s="84" t="s">
        <v>2015</v>
      </c>
      <c r="D225" s="123" t="s">
        <v>1355</v>
      </c>
      <c r="E225" s="84" t="str">
        <f t="shared" si="24"/>
        <v>Gerhardus</v>
      </c>
      <c r="F225" s="84" t="str">
        <f t="shared" si="25"/>
        <v>Louw</v>
      </c>
      <c r="G225" s="84" t="str">
        <f t="shared" si="26"/>
        <v>Men Senior</v>
      </c>
      <c r="H225" s="84" t="str">
        <f t="shared" si="27"/>
        <v>Seagull Angling Club Coastal</v>
      </c>
      <c r="I225" s="123"/>
      <c r="J225" s="123" t="s">
        <v>1406</v>
      </c>
      <c r="K225" s="123">
        <v>80</v>
      </c>
      <c r="L225" s="122">
        <f t="shared" si="28"/>
        <v>1.7</v>
      </c>
      <c r="M225" s="122">
        <f t="shared" si="29"/>
        <v>1.7</v>
      </c>
    </row>
    <row r="226" spans="1:13" hidden="1" x14ac:dyDescent="0.2">
      <c r="A226" s="84" t="s">
        <v>2014</v>
      </c>
      <c r="B226" s="85">
        <v>44247</v>
      </c>
      <c r="C226" s="84" t="s">
        <v>2015</v>
      </c>
      <c r="D226" s="123" t="s">
        <v>1355</v>
      </c>
      <c r="E226" s="84" t="str">
        <f t="shared" si="24"/>
        <v>Gerhardus</v>
      </c>
      <c r="F226" s="84" t="str">
        <f t="shared" si="25"/>
        <v>Louw</v>
      </c>
      <c r="G226" s="84" t="str">
        <f t="shared" si="26"/>
        <v>Men Senior</v>
      </c>
      <c r="H226" s="84" t="str">
        <f t="shared" si="27"/>
        <v>Seagull Angling Club Coastal</v>
      </c>
      <c r="I226" s="123"/>
      <c r="J226" s="123" t="s">
        <v>20</v>
      </c>
      <c r="K226" s="123">
        <v>77</v>
      </c>
      <c r="L226" s="122">
        <f t="shared" si="28"/>
        <v>1.6</v>
      </c>
      <c r="M226" s="122">
        <f t="shared" si="29"/>
        <v>1.6</v>
      </c>
    </row>
    <row r="227" spans="1:13" hidden="1" x14ac:dyDescent="0.2">
      <c r="A227" s="84" t="s">
        <v>2014</v>
      </c>
      <c r="B227" s="85">
        <v>44247</v>
      </c>
      <c r="C227" s="84" t="s">
        <v>2015</v>
      </c>
      <c r="D227" s="123" t="s">
        <v>625</v>
      </c>
      <c r="E227" s="84" t="str">
        <f t="shared" si="24"/>
        <v>Heiko</v>
      </c>
      <c r="F227" s="84" t="str">
        <f t="shared" si="25"/>
        <v>Halbich</v>
      </c>
      <c r="G227" s="84" t="str">
        <f t="shared" si="26"/>
        <v>Men Veteran</v>
      </c>
      <c r="H227" s="84" t="str">
        <f t="shared" si="27"/>
        <v>Seagull Angling Club Coastal</v>
      </c>
      <c r="I227" s="123"/>
      <c r="J227" s="123" t="s">
        <v>1405</v>
      </c>
      <c r="K227" s="123">
        <v>82</v>
      </c>
      <c r="L227" s="122">
        <f t="shared" si="28"/>
        <v>2.2000000000000002</v>
      </c>
      <c r="M227" s="122">
        <f t="shared" si="29"/>
        <v>2.2000000000000002</v>
      </c>
    </row>
    <row r="228" spans="1:13" hidden="1" x14ac:dyDescent="0.2">
      <c r="A228" s="84" t="s">
        <v>2014</v>
      </c>
      <c r="B228" s="85">
        <v>44247</v>
      </c>
      <c r="C228" s="84" t="s">
        <v>2015</v>
      </c>
      <c r="D228" s="123" t="s">
        <v>607</v>
      </c>
      <c r="E228" s="84" t="str">
        <f t="shared" si="24"/>
        <v>Herbert</v>
      </c>
      <c r="F228" s="84" t="str">
        <f t="shared" si="25"/>
        <v>Van Niekerk</v>
      </c>
      <c r="G228" s="84" t="str">
        <f t="shared" si="26"/>
        <v>Men Master</v>
      </c>
      <c r="H228" s="84" t="str">
        <f t="shared" si="27"/>
        <v>Seagull Angling Club Coastal</v>
      </c>
      <c r="I228" s="123"/>
      <c r="J228" s="123" t="s">
        <v>1405</v>
      </c>
      <c r="K228" s="123">
        <v>73</v>
      </c>
      <c r="L228" s="122">
        <f t="shared" si="28"/>
        <v>1.4</v>
      </c>
      <c r="M228" s="122">
        <f t="shared" si="29"/>
        <v>1.4</v>
      </c>
    </row>
    <row r="229" spans="1:13" hidden="1" x14ac:dyDescent="0.2">
      <c r="A229" s="84" t="s">
        <v>2014</v>
      </c>
      <c r="B229" s="85">
        <v>44247</v>
      </c>
      <c r="C229" s="84" t="s">
        <v>2015</v>
      </c>
      <c r="D229" s="123" t="s">
        <v>1545</v>
      </c>
      <c r="E229" s="84" t="str">
        <f t="shared" si="24"/>
        <v>Stanley</v>
      </c>
      <c r="F229" s="84" t="str">
        <f t="shared" si="25"/>
        <v>Van Zyl</v>
      </c>
      <c r="G229" s="84" t="str">
        <f t="shared" si="26"/>
        <v>Men Grand Masters</v>
      </c>
      <c r="H229" s="84" t="str">
        <f t="shared" si="27"/>
        <v>Seagull Angling Club Coastal</v>
      </c>
      <c r="I229" s="123"/>
      <c r="J229" s="123" t="s">
        <v>8</v>
      </c>
      <c r="K229" s="123">
        <v>82</v>
      </c>
      <c r="L229" s="122">
        <f t="shared" si="28"/>
        <v>4.4000000000000004</v>
      </c>
      <c r="M229" s="122">
        <f t="shared" si="29"/>
        <v>4.4000000000000004</v>
      </c>
    </row>
    <row r="230" spans="1:13" hidden="1" x14ac:dyDescent="0.2">
      <c r="A230" s="84" t="s">
        <v>2014</v>
      </c>
      <c r="B230" s="85">
        <v>44247</v>
      </c>
      <c r="C230" s="84" t="s">
        <v>2015</v>
      </c>
      <c r="D230" s="123" t="s">
        <v>1545</v>
      </c>
      <c r="E230" s="84" t="str">
        <f t="shared" si="24"/>
        <v>Stanley</v>
      </c>
      <c r="F230" s="84" t="str">
        <f t="shared" si="25"/>
        <v>Van Zyl</v>
      </c>
      <c r="G230" s="84" t="str">
        <f t="shared" si="26"/>
        <v>Men Grand Masters</v>
      </c>
      <c r="H230" s="84" t="str">
        <f t="shared" si="27"/>
        <v>Seagull Angling Club Coastal</v>
      </c>
      <c r="I230" s="123" t="s">
        <v>19</v>
      </c>
      <c r="J230" s="123"/>
      <c r="K230" s="123">
        <v>44</v>
      </c>
      <c r="L230" s="122">
        <f t="shared" si="28"/>
        <v>0.9</v>
      </c>
      <c r="M230" s="122">
        <f t="shared" si="29"/>
        <v>0.9</v>
      </c>
    </row>
    <row r="231" spans="1:13" hidden="1" x14ac:dyDescent="0.2">
      <c r="A231" s="84" t="s">
        <v>2014</v>
      </c>
      <c r="B231" s="85">
        <v>44247</v>
      </c>
      <c r="C231" s="84" t="s">
        <v>2015</v>
      </c>
      <c r="D231" s="123" t="s">
        <v>684</v>
      </c>
      <c r="E231" s="84" t="str">
        <f t="shared" si="24"/>
        <v>Alex</v>
      </c>
      <c r="F231" s="84" t="str">
        <f t="shared" si="25"/>
        <v>Thompson</v>
      </c>
      <c r="G231" s="84" t="str">
        <f t="shared" si="26"/>
        <v>Men Veteran</v>
      </c>
      <c r="H231" s="84" t="str">
        <f t="shared" si="27"/>
        <v>Seagull Angling Club Coastal</v>
      </c>
      <c r="I231" s="123" t="s">
        <v>19</v>
      </c>
      <c r="J231" s="123"/>
      <c r="K231" s="123">
        <v>116</v>
      </c>
      <c r="L231" s="122">
        <f t="shared" si="28"/>
        <v>16.600000000000001</v>
      </c>
      <c r="M231" s="122">
        <f t="shared" si="29"/>
        <v>16.600000000000001</v>
      </c>
    </row>
    <row r="232" spans="1:13" hidden="1" x14ac:dyDescent="0.2">
      <c r="A232" s="84" t="s">
        <v>2014</v>
      </c>
      <c r="B232" s="85">
        <v>44247</v>
      </c>
      <c r="C232" s="84" t="s">
        <v>2015</v>
      </c>
      <c r="D232" s="123" t="s">
        <v>684</v>
      </c>
      <c r="E232" s="84" t="str">
        <f t="shared" si="24"/>
        <v>Alex</v>
      </c>
      <c r="F232" s="84" t="str">
        <f t="shared" si="25"/>
        <v>Thompson</v>
      </c>
      <c r="G232" s="84" t="str">
        <f t="shared" si="26"/>
        <v>Men Veteran</v>
      </c>
      <c r="H232" s="84" t="str">
        <f t="shared" si="27"/>
        <v>Seagull Angling Club Coastal</v>
      </c>
      <c r="I232" s="123"/>
      <c r="J232" s="123" t="s">
        <v>1405</v>
      </c>
      <c r="K232" s="123">
        <v>144</v>
      </c>
      <c r="L232" s="122">
        <f t="shared" si="28"/>
        <v>15.1</v>
      </c>
      <c r="M232" s="122">
        <f t="shared" si="29"/>
        <v>15.1</v>
      </c>
    </row>
    <row r="233" spans="1:13" hidden="1" x14ac:dyDescent="0.2">
      <c r="A233" s="84" t="s">
        <v>2014</v>
      </c>
      <c r="B233" s="85">
        <v>44247</v>
      </c>
      <c r="C233" s="84" t="s">
        <v>2015</v>
      </c>
      <c r="D233" s="123" t="s">
        <v>1226</v>
      </c>
      <c r="E233" s="84" t="str">
        <f t="shared" si="24"/>
        <v>De Wet</v>
      </c>
      <c r="F233" s="84" t="str">
        <f t="shared" si="25"/>
        <v>Vorster</v>
      </c>
      <c r="G233" s="84" t="str">
        <f t="shared" si="26"/>
        <v>Men Veteran</v>
      </c>
      <c r="H233" s="84" t="str">
        <f t="shared" si="27"/>
        <v>Seagull Angling Club Coastal</v>
      </c>
      <c r="I233" s="123" t="s">
        <v>9</v>
      </c>
      <c r="J233" s="123"/>
      <c r="K233" s="123">
        <v>32</v>
      </c>
      <c r="L233" s="122">
        <f t="shared" si="28"/>
        <v>0.6</v>
      </c>
      <c r="M233" s="122">
        <f t="shared" si="29"/>
        <v>0.6</v>
      </c>
    </row>
    <row r="234" spans="1:13" hidden="1" x14ac:dyDescent="0.2">
      <c r="A234" s="84" t="s">
        <v>2014</v>
      </c>
      <c r="B234" s="85">
        <v>44247</v>
      </c>
      <c r="C234" s="84" t="s">
        <v>2015</v>
      </c>
      <c r="D234" s="123" t="s">
        <v>1226</v>
      </c>
      <c r="E234" s="84" t="str">
        <f t="shared" si="24"/>
        <v>De Wet</v>
      </c>
      <c r="F234" s="84" t="str">
        <f t="shared" si="25"/>
        <v>Vorster</v>
      </c>
      <c r="G234" s="84" t="str">
        <f t="shared" si="26"/>
        <v>Men Veteran</v>
      </c>
      <c r="H234" s="84" t="str">
        <f t="shared" si="27"/>
        <v>Seagull Angling Club Coastal</v>
      </c>
      <c r="I234" s="123"/>
      <c r="J234" s="123" t="s">
        <v>1406</v>
      </c>
      <c r="K234" s="123">
        <v>95</v>
      </c>
      <c r="L234" s="122">
        <f t="shared" si="28"/>
        <v>3.1</v>
      </c>
      <c r="M234" s="122">
        <f t="shared" si="29"/>
        <v>3.1</v>
      </c>
    </row>
    <row r="235" spans="1:13" hidden="1" x14ac:dyDescent="0.2">
      <c r="A235" s="84" t="s">
        <v>2014</v>
      </c>
      <c r="B235" s="85">
        <v>44247</v>
      </c>
      <c r="C235" s="84" t="s">
        <v>2015</v>
      </c>
      <c r="D235" s="123" t="s">
        <v>1200</v>
      </c>
      <c r="E235" s="84" t="str">
        <f t="shared" si="24"/>
        <v>Tian</v>
      </c>
      <c r="F235" s="84" t="str">
        <f t="shared" si="25"/>
        <v>Mostert</v>
      </c>
      <c r="G235" s="84" t="str">
        <f t="shared" si="26"/>
        <v>Men Senior</v>
      </c>
      <c r="H235" s="84" t="str">
        <f t="shared" si="27"/>
        <v>Seagull Angling Club Coastal</v>
      </c>
      <c r="I235" s="123"/>
      <c r="J235" s="123" t="s">
        <v>1405</v>
      </c>
      <c r="K235" s="123">
        <v>142</v>
      </c>
      <c r="L235" s="122">
        <f t="shared" si="28"/>
        <v>14.4</v>
      </c>
      <c r="M235" s="122">
        <f t="shared" si="29"/>
        <v>14.4</v>
      </c>
    </row>
    <row r="236" spans="1:13" hidden="1" x14ac:dyDescent="0.2">
      <c r="A236" s="84" t="s">
        <v>2014</v>
      </c>
      <c r="B236" s="85">
        <v>44247</v>
      </c>
      <c r="C236" s="84" t="s">
        <v>2015</v>
      </c>
      <c r="D236" s="123" t="s">
        <v>716</v>
      </c>
      <c r="E236" s="84" t="str">
        <f t="shared" si="24"/>
        <v>Andre</v>
      </c>
      <c r="F236" s="84" t="str">
        <f t="shared" si="25"/>
        <v>Strydom</v>
      </c>
      <c r="G236" s="84" t="str">
        <f t="shared" si="26"/>
        <v>Men Senior</v>
      </c>
      <c r="H236" s="84" t="str">
        <f t="shared" si="27"/>
        <v>Seagull Angling Club Coastal</v>
      </c>
      <c r="I236" s="123"/>
      <c r="J236" s="123" t="s">
        <v>1405</v>
      </c>
      <c r="K236" s="123">
        <v>122</v>
      </c>
      <c r="L236" s="122">
        <f t="shared" si="28"/>
        <v>8.6</v>
      </c>
      <c r="M236" s="122">
        <f t="shared" si="29"/>
        <v>8.6</v>
      </c>
    </row>
    <row r="237" spans="1:13" hidden="1" x14ac:dyDescent="0.2">
      <c r="A237" s="84" t="s">
        <v>2014</v>
      </c>
      <c r="B237" s="85">
        <v>44247</v>
      </c>
      <c r="C237" s="84" t="s">
        <v>2015</v>
      </c>
      <c r="D237" s="123" t="s">
        <v>1626</v>
      </c>
      <c r="E237" s="84" t="str">
        <f t="shared" si="24"/>
        <v>Gert</v>
      </c>
      <c r="F237" s="84" t="str">
        <f t="shared" si="25"/>
        <v>Visage</v>
      </c>
      <c r="G237" s="84" t="str">
        <f t="shared" si="26"/>
        <v>Men Senior</v>
      </c>
      <c r="H237" s="84" t="str">
        <f t="shared" si="27"/>
        <v>Seagull Angling Club Coastal</v>
      </c>
      <c r="I237" s="123"/>
      <c r="J237" s="123" t="s">
        <v>1406</v>
      </c>
      <c r="K237" s="123">
        <v>83</v>
      </c>
      <c r="L237" s="122">
        <f t="shared" si="28"/>
        <v>1.9</v>
      </c>
      <c r="M237" s="122">
        <f t="shared" si="29"/>
        <v>1.9</v>
      </c>
    </row>
    <row r="238" spans="1:13" hidden="1" x14ac:dyDescent="0.2">
      <c r="A238" s="84" t="s">
        <v>2014</v>
      </c>
      <c r="B238" s="85">
        <v>44247</v>
      </c>
      <c r="C238" s="84" t="s">
        <v>2015</v>
      </c>
      <c r="D238" s="123" t="s">
        <v>1626</v>
      </c>
      <c r="E238" s="84" t="str">
        <f t="shared" si="24"/>
        <v>Gert</v>
      </c>
      <c r="F238" s="84" t="str">
        <f t="shared" si="25"/>
        <v>Visage</v>
      </c>
      <c r="G238" s="84" t="str">
        <f t="shared" si="26"/>
        <v>Men Senior</v>
      </c>
      <c r="H238" s="84" t="str">
        <f t="shared" si="27"/>
        <v>Seagull Angling Club Coastal</v>
      </c>
      <c r="I238" s="123"/>
      <c r="J238" s="123" t="s">
        <v>1406</v>
      </c>
      <c r="K238" s="123">
        <v>105</v>
      </c>
      <c r="L238" s="122">
        <f t="shared" si="28"/>
        <v>4.4000000000000004</v>
      </c>
      <c r="M238" s="122">
        <f t="shared" si="29"/>
        <v>4.4000000000000004</v>
      </c>
    </row>
    <row r="239" spans="1:13" hidden="1" x14ac:dyDescent="0.2">
      <c r="A239" s="84" t="s">
        <v>2014</v>
      </c>
      <c r="B239" s="85">
        <v>44247</v>
      </c>
      <c r="C239" s="84" t="s">
        <v>2015</v>
      </c>
      <c r="D239" s="123" t="s">
        <v>1563</v>
      </c>
      <c r="E239" s="84" t="str">
        <f t="shared" si="24"/>
        <v>Stefan</v>
      </c>
      <c r="F239" s="84" t="str">
        <f t="shared" si="25"/>
        <v>Snyman</v>
      </c>
      <c r="G239" s="84" t="str">
        <f t="shared" si="26"/>
        <v>Men U/16</v>
      </c>
      <c r="H239" s="84" t="str">
        <f t="shared" si="27"/>
        <v>Penguin</v>
      </c>
      <c r="I239" s="123"/>
      <c r="J239" s="123"/>
      <c r="K239" s="123"/>
      <c r="L239" s="122" t="str">
        <f t="shared" si="28"/>
        <v/>
      </c>
      <c r="M239" s="122" t="str">
        <f t="shared" si="29"/>
        <v/>
      </c>
    </row>
    <row r="240" spans="1:13" hidden="1" x14ac:dyDescent="0.2">
      <c r="A240" s="84" t="s">
        <v>2014</v>
      </c>
      <c r="B240" s="85">
        <v>44247</v>
      </c>
      <c r="C240" s="84" t="s">
        <v>2015</v>
      </c>
      <c r="D240" s="123" t="s">
        <v>707</v>
      </c>
      <c r="E240" s="84" t="str">
        <f t="shared" si="24"/>
        <v>David</v>
      </c>
      <c r="F240" s="84" t="str">
        <f t="shared" si="25"/>
        <v>Laws</v>
      </c>
      <c r="G240" s="84" t="str">
        <f t="shared" si="26"/>
        <v>Men Master</v>
      </c>
      <c r="H240" s="84" t="str">
        <f t="shared" si="27"/>
        <v>Penguin</v>
      </c>
      <c r="I240" s="123"/>
      <c r="J240" s="123"/>
      <c r="K240" s="123"/>
      <c r="L240" s="122" t="str">
        <f t="shared" si="28"/>
        <v/>
      </c>
      <c r="M240" s="122" t="str">
        <f t="shared" si="29"/>
        <v/>
      </c>
    </row>
    <row r="241" spans="1:13" hidden="1" x14ac:dyDescent="0.2">
      <c r="A241" s="84" t="s">
        <v>2014</v>
      </c>
      <c r="B241" s="85">
        <v>44247</v>
      </c>
      <c r="C241" s="84" t="s">
        <v>2015</v>
      </c>
      <c r="D241" s="123" t="s">
        <v>1303</v>
      </c>
      <c r="E241" s="84" t="str">
        <f t="shared" si="24"/>
        <v>Toy</v>
      </c>
      <c r="F241" s="84" t="str">
        <f t="shared" si="25"/>
        <v>Page</v>
      </c>
      <c r="G241" s="84" t="str">
        <f t="shared" si="26"/>
        <v>Men U/16</v>
      </c>
      <c r="H241" s="84" t="str">
        <f t="shared" si="27"/>
        <v>Penguin</v>
      </c>
      <c r="I241" s="123"/>
      <c r="J241" s="123"/>
      <c r="K241" s="123"/>
      <c r="L241" s="122" t="str">
        <f t="shared" si="28"/>
        <v/>
      </c>
      <c r="M241" s="122" t="str">
        <f t="shared" si="29"/>
        <v/>
      </c>
    </row>
    <row r="242" spans="1:13" hidden="1" x14ac:dyDescent="0.2">
      <c r="A242" s="84" t="s">
        <v>2014</v>
      </c>
      <c r="B242" s="85">
        <v>44247</v>
      </c>
      <c r="C242" s="84" t="s">
        <v>2015</v>
      </c>
      <c r="D242" s="123" t="s">
        <v>697</v>
      </c>
      <c r="E242" s="84" t="str">
        <f t="shared" si="24"/>
        <v>Julia</v>
      </c>
      <c r="F242" s="84" t="str">
        <f t="shared" si="25"/>
        <v>Hart</v>
      </c>
      <c r="G242" s="84" t="str">
        <f t="shared" si="26"/>
        <v>Ladies Master</v>
      </c>
      <c r="H242" s="84" t="str">
        <f t="shared" si="27"/>
        <v>Penguin</v>
      </c>
      <c r="I242" s="123"/>
      <c r="J242" s="123"/>
      <c r="K242" s="123"/>
      <c r="L242" s="122" t="str">
        <f t="shared" si="28"/>
        <v/>
      </c>
      <c r="M242" s="122" t="str">
        <f t="shared" si="29"/>
        <v/>
      </c>
    </row>
    <row r="243" spans="1:13" hidden="1" x14ac:dyDescent="0.2">
      <c r="A243" s="84" t="s">
        <v>2014</v>
      </c>
      <c r="B243" s="85">
        <v>44247</v>
      </c>
      <c r="C243" s="84" t="s">
        <v>2015</v>
      </c>
      <c r="D243" s="123" t="s">
        <v>1786</v>
      </c>
      <c r="E243" s="84" t="str">
        <f t="shared" si="24"/>
        <v>Lindie</v>
      </c>
      <c r="F243" s="84" t="str">
        <f t="shared" si="25"/>
        <v>Barnhard</v>
      </c>
      <c r="G243" s="84" t="str">
        <f t="shared" si="26"/>
        <v>Ladies Veteran</v>
      </c>
      <c r="H243" s="84" t="str">
        <f t="shared" si="27"/>
        <v>Penguin</v>
      </c>
      <c r="I243" s="123"/>
      <c r="J243" s="123"/>
      <c r="K243" s="123"/>
      <c r="L243" s="122" t="str">
        <f t="shared" si="28"/>
        <v/>
      </c>
      <c r="M243" s="122" t="str">
        <f t="shared" si="29"/>
        <v/>
      </c>
    </row>
    <row r="244" spans="1:13" hidden="1" x14ac:dyDescent="0.2">
      <c r="A244" s="84" t="s">
        <v>2014</v>
      </c>
      <c r="B244" s="85">
        <v>44247</v>
      </c>
      <c r="C244" s="84" t="s">
        <v>2015</v>
      </c>
      <c r="D244" s="123" t="s">
        <v>557</v>
      </c>
      <c r="E244" s="84" t="str">
        <f t="shared" si="24"/>
        <v>Morne</v>
      </c>
      <c r="F244" s="84" t="str">
        <f t="shared" si="25"/>
        <v>Horn</v>
      </c>
      <c r="G244" s="84" t="str">
        <f t="shared" si="26"/>
        <v>Men Veteran</v>
      </c>
      <c r="H244" s="84" t="str">
        <f t="shared" si="27"/>
        <v>Penguin</v>
      </c>
      <c r="I244" s="123"/>
      <c r="J244" s="123" t="s">
        <v>1405</v>
      </c>
      <c r="K244" s="123">
        <v>106</v>
      </c>
      <c r="L244" s="122">
        <f t="shared" si="28"/>
        <v>5.3</v>
      </c>
      <c r="M244" s="122">
        <f t="shared" si="29"/>
        <v>5.3</v>
      </c>
    </row>
    <row r="245" spans="1:13" hidden="1" x14ac:dyDescent="0.2">
      <c r="A245" s="84" t="s">
        <v>2014</v>
      </c>
      <c r="B245" s="85">
        <v>44247</v>
      </c>
      <c r="C245" s="84" t="s">
        <v>2015</v>
      </c>
      <c r="D245" s="123" t="s">
        <v>557</v>
      </c>
      <c r="E245" s="84" t="str">
        <f t="shared" si="24"/>
        <v>Morne</v>
      </c>
      <c r="F245" s="84" t="str">
        <f t="shared" si="25"/>
        <v>Horn</v>
      </c>
      <c r="G245" s="84" t="str">
        <f t="shared" si="26"/>
        <v>Men Veteran</v>
      </c>
      <c r="H245" s="84" t="str">
        <f t="shared" si="27"/>
        <v>Penguin</v>
      </c>
      <c r="I245" s="123"/>
      <c r="J245" s="123" t="s">
        <v>1405</v>
      </c>
      <c r="K245" s="123">
        <v>140</v>
      </c>
      <c r="L245" s="122">
        <f t="shared" si="28"/>
        <v>13.7</v>
      </c>
      <c r="M245" s="122">
        <f t="shared" si="29"/>
        <v>13.7</v>
      </c>
    </row>
    <row r="246" spans="1:13" hidden="1" x14ac:dyDescent="0.2">
      <c r="A246" s="84" t="s">
        <v>2014</v>
      </c>
      <c r="B246" s="85">
        <v>44247</v>
      </c>
      <c r="C246" s="84" t="s">
        <v>2015</v>
      </c>
      <c r="D246" s="123" t="s">
        <v>557</v>
      </c>
      <c r="E246" s="84" t="str">
        <f t="shared" si="24"/>
        <v>Morne</v>
      </c>
      <c r="F246" s="84" t="str">
        <f t="shared" si="25"/>
        <v>Horn</v>
      </c>
      <c r="G246" s="84" t="str">
        <f t="shared" si="26"/>
        <v>Men Veteran</v>
      </c>
      <c r="H246" s="84" t="str">
        <f t="shared" si="27"/>
        <v>Penguin</v>
      </c>
      <c r="I246" s="123"/>
      <c r="J246" s="123" t="s">
        <v>1405</v>
      </c>
      <c r="K246" s="123">
        <v>122</v>
      </c>
      <c r="L246" s="122">
        <f t="shared" si="28"/>
        <v>8.6</v>
      </c>
      <c r="M246" s="122">
        <f t="shared" si="29"/>
        <v>8.6</v>
      </c>
    </row>
    <row r="247" spans="1:13" hidden="1" x14ac:dyDescent="0.2">
      <c r="A247" s="84" t="s">
        <v>2014</v>
      </c>
      <c r="B247" s="85">
        <v>44247</v>
      </c>
      <c r="C247" s="84" t="s">
        <v>2015</v>
      </c>
      <c r="D247" s="123" t="s">
        <v>557</v>
      </c>
      <c r="E247" s="84" t="str">
        <f t="shared" si="24"/>
        <v>Morne</v>
      </c>
      <c r="F247" s="84" t="str">
        <f t="shared" si="25"/>
        <v>Horn</v>
      </c>
      <c r="G247" s="84" t="str">
        <f t="shared" si="26"/>
        <v>Men Veteran</v>
      </c>
      <c r="H247" s="84" t="str">
        <f t="shared" si="27"/>
        <v>Penguin</v>
      </c>
      <c r="I247" s="123"/>
      <c r="J247" s="123" t="s">
        <v>1406</v>
      </c>
      <c r="K247" s="123">
        <v>71</v>
      </c>
      <c r="L247" s="122">
        <f t="shared" si="28"/>
        <v>1.1000000000000001</v>
      </c>
      <c r="M247" s="122">
        <f t="shared" si="29"/>
        <v>1.1000000000000001</v>
      </c>
    </row>
    <row r="248" spans="1:13" hidden="1" x14ac:dyDescent="0.2">
      <c r="A248" s="84" t="s">
        <v>2014</v>
      </c>
      <c r="B248" s="85">
        <v>44247</v>
      </c>
      <c r="C248" s="84" t="s">
        <v>2015</v>
      </c>
      <c r="D248" s="123" t="s">
        <v>557</v>
      </c>
      <c r="E248" s="84" t="str">
        <f t="shared" si="24"/>
        <v>Morne</v>
      </c>
      <c r="F248" s="84" t="str">
        <f t="shared" si="25"/>
        <v>Horn</v>
      </c>
      <c r="G248" s="84" t="str">
        <f t="shared" si="26"/>
        <v>Men Veteran</v>
      </c>
      <c r="H248" s="84" t="str">
        <f t="shared" si="27"/>
        <v>Penguin</v>
      </c>
      <c r="I248" s="123"/>
      <c r="J248" s="123" t="s">
        <v>1399</v>
      </c>
      <c r="K248" s="123">
        <v>148</v>
      </c>
      <c r="L248" s="122">
        <f t="shared" si="28"/>
        <v>43.8</v>
      </c>
      <c r="M248" s="122">
        <f t="shared" si="29"/>
        <v>43.8</v>
      </c>
    </row>
    <row r="249" spans="1:13" hidden="1" x14ac:dyDescent="0.2">
      <c r="A249" s="84" t="s">
        <v>2014</v>
      </c>
      <c r="B249" s="85">
        <v>44247</v>
      </c>
      <c r="C249" s="84" t="s">
        <v>2015</v>
      </c>
      <c r="D249" s="123" t="s">
        <v>1540</v>
      </c>
      <c r="E249" s="84" t="str">
        <f t="shared" si="24"/>
        <v>Barren</v>
      </c>
      <c r="F249" s="84" t="str">
        <f t="shared" si="25"/>
        <v>Van Es</v>
      </c>
      <c r="G249" s="84" t="str">
        <f t="shared" si="26"/>
        <v>Men Senior</v>
      </c>
      <c r="H249" s="84" t="str">
        <f t="shared" si="27"/>
        <v>Penguin</v>
      </c>
      <c r="I249" s="123"/>
      <c r="J249" s="123" t="s">
        <v>1406</v>
      </c>
      <c r="K249" s="123">
        <v>84</v>
      </c>
      <c r="L249" s="122">
        <f t="shared" si="28"/>
        <v>2</v>
      </c>
      <c r="M249" s="122">
        <f t="shared" si="29"/>
        <v>2</v>
      </c>
    </row>
    <row r="250" spans="1:13" hidden="1" x14ac:dyDescent="0.2">
      <c r="A250" s="84" t="s">
        <v>2014</v>
      </c>
      <c r="B250" s="85">
        <v>44247</v>
      </c>
      <c r="C250" s="84" t="s">
        <v>2015</v>
      </c>
      <c r="D250" s="123" t="s">
        <v>1540</v>
      </c>
      <c r="E250" s="84" t="str">
        <f t="shared" si="24"/>
        <v>Barren</v>
      </c>
      <c r="F250" s="84" t="str">
        <f t="shared" si="25"/>
        <v>Van Es</v>
      </c>
      <c r="G250" s="84" t="str">
        <f t="shared" si="26"/>
        <v>Men Senior</v>
      </c>
      <c r="H250" s="84" t="str">
        <f t="shared" si="27"/>
        <v>Penguin</v>
      </c>
      <c r="I250" s="123"/>
      <c r="J250" s="123" t="s">
        <v>1406</v>
      </c>
      <c r="K250" s="123">
        <v>123</v>
      </c>
      <c r="L250" s="122">
        <f t="shared" si="28"/>
        <v>7.6</v>
      </c>
      <c r="M250" s="122">
        <f t="shared" si="29"/>
        <v>7.6</v>
      </c>
    </row>
    <row r="251" spans="1:13" hidden="1" x14ac:dyDescent="0.2">
      <c r="A251" s="84" t="s">
        <v>2014</v>
      </c>
      <c r="B251" s="85">
        <v>44247</v>
      </c>
      <c r="C251" s="84" t="s">
        <v>2015</v>
      </c>
      <c r="D251" s="123" t="s">
        <v>1540</v>
      </c>
      <c r="E251" s="84" t="str">
        <f t="shared" si="24"/>
        <v>Barren</v>
      </c>
      <c r="F251" s="84" t="str">
        <f t="shared" si="25"/>
        <v>Van Es</v>
      </c>
      <c r="G251" s="84" t="str">
        <f t="shared" si="26"/>
        <v>Men Senior</v>
      </c>
      <c r="H251" s="84" t="str">
        <f t="shared" si="27"/>
        <v>Penguin</v>
      </c>
      <c r="I251" s="123"/>
      <c r="J251" s="123" t="s">
        <v>1405</v>
      </c>
      <c r="K251" s="123">
        <v>167</v>
      </c>
      <c r="L251" s="122">
        <f t="shared" si="28"/>
        <v>25.2</v>
      </c>
      <c r="M251" s="122">
        <f t="shared" si="29"/>
        <v>25.2</v>
      </c>
    </row>
    <row r="252" spans="1:13" hidden="1" x14ac:dyDescent="0.2">
      <c r="A252" s="84" t="s">
        <v>2014</v>
      </c>
      <c r="B252" s="85">
        <v>44247</v>
      </c>
      <c r="C252" s="84" t="s">
        <v>2015</v>
      </c>
      <c r="D252" s="123" t="s">
        <v>1540</v>
      </c>
      <c r="E252" s="84" t="str">
        <f t="shared" si="24"/>
        <v>Barren</v>
      </c>
      <c r="F252" s="84" t="str">
        <f t="shared" si="25"/>
        <v>Van Es</v>
      </c>
      <c r="G252" s="84" t="str">
        <f t="shared" si="26"/>
        <v>Men Senior</v>
      </c>
      <c r="H252" s="84" t="str">
        <f t="shared" si="27"/>
        <v>Penguin</v>
      </c>
      <c r="I252" s="123"/>
      <c r="J252" s="123" t="s">
        <v>1405</v>
      </c>
      <c r="K252" s="123">
        <v>106</v>
      </c>
      <c r="L252" s="122">
        <f t="shared" si="28"/>
        <v>5.3</v>
      </c>
      <c r="M252" s="122">
        <f t="shared" si="29"/>
        <v>5.3</v>
      </c>
    </row>
    <row r="253" spans="1:13" hidden="1" x14ac:dyDescent="0.2">
      <c r="A253" s="84" t="s">
        <v>2014</v>
      </c>
      <c r="B253" s="85">
        <v>44247</v>
      </c>
      <c r="C253" s="84" t="s">
        <v>2015</v>
      </c>
      <c r="D253" s="123" t="s">
        <v>1540</v>
      </c>
      <c r="E253" s="84" t="str">
        <f t="shared" si="24"/>
        <v>Barren</v>
      </c>
      <c r="F253" s="84" t="str">
        <f t="shared" si="25"/>
        <v>Van Es</v>
      </c>
      <c r="G253" s="84" t="str">
        <f t="shared" si="26"/>
        <v>Men Senior</v>
      </c>
      <c r="H253" s="84" t="str">
        <f t="shared" si="27"/>
        <v>Penguin</v>
      </c>
      <c r="I253" s="123"/>
      <c r="J253" s="123" t="s">
        <v>1405</v>
      </c>
      <c r="K253" s="123">
        <v>140</v>
      </c>
      <c r="L253" s="122">
        <f t="shared" si="28"/>
        <v>13.7</v>
      </c>
      <c r="M253" s="122">
        <f t="shared" si="29"/>
        <v>13.7</v>
      </c>
    </row>
    <row r="254" spans="1:13" hidden="1" x14ac:dyDescent="0.2">
      <c r="A254" s="84" t="s">
        <v>2014</v>
      </c>
      <c r="B254" s="85">
        <v>44247</v>
      </c>
      <c r="C254" s="84" t="s">
        <v>2015</v>
      </c>
      <c r="D254" s="123" t="s">
        <v>1540</v>
      </c>
      <c r="E254" s="84" t="str">
        <f t="shared" si="24"/>
        <v>Barren</v>
      </c>
      <c r="F254" s="84" t="str">
        <f t="shared" si="25"/>
        <v>Van Es</v>
      </c>
      <c r="G254" s="84" t="str">
        <f t="shared" si="26"/>
        <v>Men Senior</v>
      </c>
      <c r="H254" s="84" t="str">
        <f t="shared" si="27"/>
        <v>Penguin</v>
      </c>
      <c r="I254" s="123"/>
      <c r="J254" s="123" t="s">
        <v>1404</v>
      </c>
      <c r="K254" s="123">
        <v>122</v>
      </c>
      <c r="L254" s="122">
        <f t="shared" si="28"/>
        <v>23</v>
      </c>
      <c r="M254" s="122">
        <f t="shared" si="29"/>
        <v>23</v>
      </c>
    </row>
    <row r="255" spans="1:13" hidden="1" x14ac:dyDescent="0.2">
      <c r="A255" s="84" t="s">
        <v>2014</v>
      </c>
      <c r="B255" s="85">
        <v>44247</v>
      </c>
      <c r="C255" s="84" t="s">
        <v>2015</v>
      </c>
      <c r="D255" s="123" t="s">
        <v>715</v>
      </c>
      <c r="E255" s="84" t="str">
        <f t="shared" si="24"/>
        <v>Devon</v>
      </c>
      <c r="F255" s="84" t="str">
        <f t="shared" si="25"/>
        <v>Burger</v>
      </c>
      <c r="G255" s="84" t="str">
        <f t="shared" si="26"/>
        <v>Men U/16</v>
      </c>
      <c r="H255" s="84" t="str">
        <f t="shared" si="27"/>
        <v>Penguin</v>
      </c>
      <c r="I255" s="123"/>
      <c r="J255" s="123" t="s">
        <v>1406</v>
      </c>
      <c r="K255" s="123">
        <v>112</v>
      </c>
      <c r="L255" s="122">
        <f t="shared" si="28"/>
        <v>5.5</v>
      </c>
      <c r="M255" s="122">
        <f t="shared" si="29"/>
        <v>5.5</v>
      </c>
    </row>
    <row r="256" spans="1:13" hidden="1" x14ac:dyDescent="0.2">
      <c r="A256" s="84" t="s">
        <v>2014</v>
      </c>
      <c r="B256" s="85">
        <v>44247</v>
      </c>
      <c r="C256" s="84" t="s">
        <v>2015</v>
      </c>
      <c r="D256" s="123" t="s">
        <v>715</v>
      </c>
      <c r="E256" s="84" t="str">
        <f t="shared" si="24"/>
        <v>Devon</v>
      </c>
      <c r="F256" s="84" t="str">
        <f t="shared" si="25"/>
        <v>Burger</v>
      </c>
      <c r="G256" s="84" t="str">
        <f t="shared" si="26"/>
        <v>Men U/16</v>
      </c>
      <c r="H256" s="84" t="str">
        <f t="shared" si="27"/>
        <v>Penguin</v>
      </c>
      <c r="I256" s="123"/>
      <c r="J256" s="123" t="s">
        <v>1406</v>
      </c>
      <c r="K256" s="123">
        <v>132</v>
      </c>
      <c r="L256" s="122">
        <f t="shared" si="28"/>
        <v>9.8000000000000007</v>
      </c>
      <c r="M256" s="122">
        <f t="shared" si="29"/>
        <v>9.8000000000000007</v>
      </c>
    </row>
    <row r="257" spans="1:13" hidden="1" x14ac:dyDescent="0.2">
      <c r="A257" s="84" t="s">
        <v>2014</v>
      </c>
      <c r="B257" s="85">
        <v>44247</v>
      </c>
      <c r="C257" s="84" t="s">
        <v>2015</v>
      </c>
      <c r="D257" s="123" t="s">
        <v>715</v>
      </c>
      <c r="E257" s="84" t="str">
        <f t="shared" si="24"/>
        <v>Devon</v>
      </c>
      <c r="F257" s="84" t="str">
        <f t="shared" si="25"/>
        <v>Burger</v>
      </c>
      <c r="G257" s="84" t="str">
        <f t="shared" si="26"/>
        <v>Men U/16</v>
      </c>
      <c r="H257" s="84" t="str">
        <f t="shared" si="27"/>
        <v>Penguin</v>
      </c>
      <c r="I257" s="123"/>
      <c r="J257" s="123" t="s">
        <v>1406</v>
      </c>
      <c r="K257" s="123">
        <v>113</v>
      </c>
      <c r="L257" s="122">
        <f t="shared" si="28"/>
        <v>5.7</v>
      </c>
      <c r="M257" s="122">
        <f t="shared" si="29"/>
        <v>5.7</v>
      </c>
    </row>
    <row r="258" spans="1:13" hidden="1" x14ac:dyDescent="0.2">
      <c r="A258" s="84" t="s">
        <v>2014</v>
      </c>
      <c r="B258" s="85">
        <v>44247</v>
      </c>
      <c r="C258" s="84" t="s">
        <v>2015</v>
      </c>
      <c r="D258" s="123" t="s">
        <v>662</v>
      </c>
      <c r="E258" s="84" t="str">
        <f t="shared" si="24"/>
        <v>Colin</v>
      </c>
      <c r="F258" s="84" t="str">
        <f t="shared" si="25"/>
        <v>Hart</v>
      </c>
      <c r="G258" s="84" t="str">
        <f t="shared" si="26"/>
        <v>Men Grand Masters</v>
      </c>
      <c r="H258" s="84" t="str">
        <f t="shared" si="27"/>
        <v>Penguin</v>
      </c>
      <c r="I258" s="123"/>
      <c r="J258" s="123" t="s">
        <v>1405</v>
      </c>
      <c r="K258" s="123">
        <v>91</v>
      </c>
      <c r="L258" s="122">
        <f t="shared" si="28"/>
        <v>3.1</v>
      </c>
      <c r="M258" s="122">
        <f t="shared" si="29"/>
        <v>3.1</v>
      </c>
    </row>
    <row r="259" spans="1:13" hidden="1" x14ac:dyDescent="0.2">
      <c r="A259" s="84" t="s">
        <v>2014</v>
      </c>
      <c r="B259" s="85">
        <v>44247</v>
      </c>
      <c r="C259" s="84" t="s">
        <v>2015</v>
      </c>
      <c r="D259" s="123" t="s">
        <v>1882</v>
      </c>
      <c r="E259" s="84" t="str">
        <f t="shared" ref="E259:E322" si="30">IF(D259="","",VLOOKUP(D259,Master,3,FALSE))</f>
        <v>Armand</v>
      </c>
      <c r="F259" s="84" t="str">
        <f t="shared" ref="F259:F322" si="31">IF(D259="","",VLOOKUP(D259,Master,4,FALSE))</f>
        <v>Pretoruis</v>
      </c>
      <c r="G259" s="84" t="str">
        <f t="shared" ref="G259:G322" si="32">IF(D259="","",VLOOKUP(D259,Master,5,FALSE))</f>
        <v>Men Senior</v>
      </c>
      <c r="H259" s="84" t="str">
        <f t="shared" ref="H259:H322" si="33">IF(D259="","",VLOOKUP(D259,Master,2,FALSE))</f>
        <v>Penguin</v>
      </c>
      <c r="I259" s="123"/>
      <c r="J259" s="123" t="s">
        <v>1405</v>
      </c>
      <c r="K259" s="123">
        <v>144</v>
      </c>
      <c r="L259" s="122">
        <f t="shared" ref="L259:L322" si="34">IF(K259="","",IF(I259="",ROUND(HLOOKUP(J259,kgList,K259,FALSE),1),ROUND(HLOOKUP(I259,kgList,K259,FALSE),1)))</f>
        <v>15.1</v>
      </c>
      <c r="M259" s="122">
        <f t="shared" ref="M259:M322" si="35">IF(L259="","",IF(COUNTA(I259:J259)&gt;1,"Edible or Inedible",IF(COUNTA(I259)=1,L259*1,IF(COUNTA(J259)=1,L259*1,"ERROR"))))</f>
        <v>15.1</v>
      </c>
    </row>
    <row r="260" spans="1:13" hidden="1" x14ac:dyDescent="0.2">
      <c r="A260" s="84" t="s">
        <v>2014</v>
      </c>
      <c r="B260" s="85">
        <v>44247</v>
      </c>
      <c r="C260" s="84" t="s">
        <v>2015</v>
      </c>
      <c r="D260" s="123" t="s">
        <v>790</v>
      </c>
      <c r="E260" s="84" t="str">
        <f t="shared" si="30"/>
        <v>Grant</v>
      </c>
      <c r="F260" s="84" t="str">
        <f t="shared" si="31"/>
        <v>Knight</v>
      </c>
      <c r="G260" s="84" t="str">
        <f t="shared" si="32"/>
        <v>Men Veteran</v>
      </c>
      <c r="H260" s="84" t="str">
        <f t="shared" si="33"/>
        <v>Penguin</v>
      </c>
      <c r="I260" s="123"/>
      <c r="J260" s="123" t="s">
        <v>1405</v>
      </c>
      <c r="K260" s="123">
        <v>163</v>
      </c>
      <c r="L260" s="122">
        <f t="shared" si="34"/>
        <v>23.1</v>
      </c>
      <c r="M260" s="122">
        <f t="shared" si="35"/>
        <v>23.1</v>
      </c>
    </row>
    <row r="261" spans="1:13" hidden="1" x14ac:dyDescent="0.2">
      <c r="A261" s="84" t="s">
        <v>2014</v>
      </c>
      <c r="B261" s="85">
        <v>44247</v>
      </c>
      <c r="C261" s="84" t="s">
        <v>2015</v>
      </c>
      <c r="D261" s="123" t="s">
        <v>790</v>
      </c>
      <c r="E261" s="84" t="str">
        <f t="shared" si="30"/>
        <v>Grant</v>
      </c>
      <c r="F261" s="84" t="str">
        <f t="shared" si="31"/>
        <v>Knight</v>
      </c>
      <c r="G261" s="84" t="str">
        <f t="shared" si="32"/>
        <v>Men Veteran</v>
      </c>
      <c r="H261" s="84" t="str">
        <f t="shared" si="33"/>
        <v>Penguin</v>
      </c>
      <c r="I261" s="123"/>
      <c r="J261" s="123" t="s">
        <v>1405</v>
      </c>
      <c r="K261" s="123">
        <v>143</v>
      </c>
      <c r="L261" s="122">
        <f t="shared" si="34"/>
        <v>14.8</v>
      </c>
      <c r="M261" s="122">
        <f t="shared" si="35"/>
        <v>14.8</v>
      </c>
    </row>
    <row r="262" spans="1:13" hidden="1" x14ac:dyDescent="0.2">
      <c r="A262" s="84" t="s">
        <v>2014</v>
      </c>
      <c r="B262" s="85">
        <v>44247</v>
      </c>
      <c r="C262" s="84" t="s">
        <v>2015</v>
      </c>
      <c r="D262" s="123" t="s">
        <v>790</v>
      </c>
      <c r="E262" s="84" t="str">
        <f t="shared" si="30"/>
        <v>Grant</v>
      </c>
      <c r="F262" s="84" t="str">
        <f t="shared" si="31"/>
        <v>Knight</v>
      </c>
      <c r="G262" s="84" t="str">
        <f t="shared" si="32"/>
        <v>Men Veteran</v>
      </c>
      <c r="H262" s="84" t="str">
        <f t="shared" si="33"/>
        <v>Penguin</v>
      </c>
      <c r="I262" s="123"/>
      <c r="J262" s="123" t="s">
        <v>1405</v>
      </c>
      <c r="K262" s="123">
        <v>147</v>
      </c>
      <c r="L262" s="122">
        <f t="shared" si="34"/>
        <v>16.2</v>
      </c>
      <c r="M262" s="122">
        <f t="shared" si="35"/>
        <v>16.2</v>
      </c>
    </row>
    <row r="263" spans="1:13" hidden="1" x14ac:dyDescent="0.2">
      <c r="A263" s="84" t="s">
        <v>2014</v>
      </c>
      <c r="B263" s="85">
        <v>44247</v>
      </c>
      <c r="C263" s="84" t="s">
        <v>2015</v>
      </c>
      <c r="D263" s="123" t="s">
        <v>790</v>
      </c>
      <c r="E263" s="84" t="str">
        <f t="shared" si="30"/>
        <v>Grant</v>
      </c>
      <c r="F263" s="84" t="str">
        <f t="shared" si="31"/>
        <v>Knight</v>
      </c>
      <c r="G263" s="84" t="str">
        <f t="shared" si="32"/>
        <v>Men Veteran</v>
      </c>
      <c r="H263" s="84" t="str">
        <f t="shared" si="33"/>
        <v>Penguin</v>
      </c>
      <c r="I263" s="123"/>
      <c r="J263" s="123" t="s">
        <v>1405</v>
      </c>
      <c r="K263" s="123">
        <v>148</v>
      </c>
      <c r="L263" s="122">
        <f t="shared" si="34"/>
        <v>16.600000000000001</v>
      </c>
      <c r="M263" s="122">
        <f t="shared" si="35"/>
        <v>16.600000000000001</v>
      </c>
    </row>
    <row r="264" spans="1:13" hidden="1" x14ac:dyDescent="0.2">
      <c r="A264" s="84" t="s">
        <v>2014</v>
      </c>
      <c r="B264" s="85">
        <v>44247</v>
      </c>
      <c r="C264" s="84" t="s">
        <v>2015</v>
      </c>
      <c r="D264" s="123" t="s">
        <v>790</v>
      </c>
      <c r="E264" s="84" t="str">
        <f t="shared" si="30"/>
        <v>Grant</v>
      </c>
      <c r="F264" s="84" t="str">
        <f t="shared" si="31"/>
        <v>Knight</v>
      </c>
      <c r="G264" s="84" t="str">
        <f t="shared" si="32"/>
        <v>Men Veteran</v>
      </c>
      <c r="H264" s="84" t="str">
        <f t="shared" si="33"/>
        <v>Penguin</v>
      </c>
      <c r="I264" s="123"/>
      <c r="J264" s="123" t="s">
        <v>1406</v>
      </c>
      <c r="K264" s="123">
        <v>110</v>
      </c>
      <c r="L264" s="122">
        <f t="shared" si="34"/>
        <v>5.2</v>
      </c>
      <c r="M264" s="122">
        <f t="shared" si="35"/>
        <v>5.2</v>
      </c>
    </row>
    <row r="265" spans="1:13" hidden="1" x14ac:dyDescent="0.2">
      <c r="A265" s="84" t="s">
        <v>2014</v>
      </c>
      <c r="B265" s="85">
        <v>44247</v>
      </c>
      <c r="C265" s="84" t="s">
        <v>2015</v>
      </c>
      <c r="D265" s="123" t="s">
        <v>790</v>
      </c>
      <c r="E265" s="84" t="str">
        <f t="shared" si="30"/>
        <v>Grant</v>
      </c>
      <c r="F265" s="84" t="str">
        <f t="shared" si="31"/>
        <v>Knight</v>
      </c>
      <c r="G265" s="84" t="str">
        <f t="shared" si="32"/>
        <v>Men Veteran</v>
      </c>
      <c r="H265" s="84" t="str">
        <f t="shared" si="33"/>
        <v>Penguin</v>
      </c>
      <c r="I265" s="123"/>
      <c r="J265" s="123" t="s">
        <v>1421</v>
      </c>
      <c r="K265" s="123">
        <v>110</v>
      </c>
      <c r="L265" s="122">
        <f t="shared" si="34"/>
        <v>12</v>
      </c>
      <c r="M265" s="122">
        <f t="shared" si="35"/>
        <v>12</v>
      </c>
    </row>
    <row r="266" spans="1:13" hidden="1" x14ac:dyDescent="0.2">
      <c r="A266" s="84" t="s">
        <v>2014</v>
      </c>
      <c r="B266" s="85">
        <v>44247</v>
      </c>
      <c r="C266" s="84" t="s">
        <v>2015</v>
      </c>
      <c r="D266" s="123" t="s">
        <v>543</v>
      </c>
      <c r="E266" s="84" t="str">
        <f t="shared" si="30"/>
        <v>Nico</v>
      </c>
      <c r="F266" s="84" t="str">
        <f t="shared" si="31"/>
        <v>Kotze</v>
      </c>
      <c r="G266" s="84" t="str">
        <f t="shared" si="32"/>
        <v>Men Veteran</v>
      </c>
      <c r="H266" s="84" t="str">
        <f t="shared" si="33"/>
        <v>Penguin</v>
      </c>
      <c r="I266" s="123" t="s">
        <v>19</v>
      </c>
      <c r="J266" s="123"/>
      <c r="K266" s="123">
        <v>45</v>
      </c>
      <c r="L266" s="122">
        <f t="shared" si="34"/>
        <v>0.9</v>
      </c>
      <c r="M266" s="122">
        <f t="shared" si="35"/>
        <v>0.9</v>
      </c>
    </row>
    <row r="267" spans="1:13" hidden="1" x14ac:dyDescent="0.2">
      <c r="A267" s="84" t="s">
        <v>2014</v>
      </c>
      <c r="B267" s="85">
        <v>44247</v>
      </c>
      <c r="C267" s="84" t="s">
        <v>2015</v>
      </c>
      <c r="D267" s="123" t="s">
        <v>543</v>
      </c>
      <c r="E267" s="84" t="str">
        <f t="shared" si="30"/>
        <v>Nico</v>
      </c>
      <c r="F267" s="84" t="str">
        <f t="shared" si="31"/>
        <v>Kotze</v>
      </c>
      <c r="G267" s="84" t="str">
        <f t="shared" si="32"/>
        <v>Men Veteran</v>
      </c>
      <c r="H267" s="84" t="str">
        <f t="shared" si="33"/>
        <v>Penguin</v>
      </c>
      <c r="I267" s="123"/>
      <c r="J267" s="123" t="s">
        <v>1405</v>
      </c>
      <c r="K267" s="123">
        <v>134</v>
      </c>
      <c r="L267" s="122">
        <f t="shared" si="34"/>
        <v>11.8</v>
      </c>
      <c r="M267" s="122">
        <f t="shared" si="35"/>
        <v>11.8</v>
      </c>
    </row>
    <row r="268" spans="1:13" hidden="1" x14ac:dyDescent="0.2">
      <c r="A268" s="84" t="s">
        <v>2014</v>
      </c>
      <c r="B268" s="85">
        <v>44247</v>
      </c>
      <c r="C268" s="84" t="s">
        <v>2015</v>
      </c>
      <c r="D268" s="123" t="s">
        <v>543</v>
      </c>
      <c r="E268" s="84" t="str">
        <f t="shared" si="30"/>
        <v>Nico</v>
      </c>
      <c r="F268" s="84" t="str">
        <f t="shared" si="31"/>
        <v>Kotze</v>
      </c>
      <c r="G268" s="84" t="str">
        <f t="shared" si="32"/>
        <v>Men Veteran</v>
      </c>
      <c r="H268" s="84" t="str">
        <f t="shared" si="33"/>
        <v>Penguin</v>
      </c>
      <c r="I268" s="123"/>
      <c r="J268" s="123" t="s">
        <v>1383</v>
      </c>
      <c r="K268" s="123">
        <v>80</v>
      </c>
      <c r="L268" s="122">
        <f t="shared" si="34"/>
        <v>9.4</v>
      </c>
      <c r="M268" s="122">
        <f t="shared" si="35"/>
        <v>9.4</v>
      </c>
    </row>
    <row r="269" spans="1:13" hidden="1" x14ac:dyDescent="0.2">
      <c r="A269" s="84" t="s">
        <v>2014</v>
      </c>
      <c r="B269" s="85">
        <v>44247</v>
      </c>
      <c r="C269" s="84" t="s">
        <v>2015</v>
      </c>
      <c r="D269" s="123" t="s">
        <v>543</v>
      </c>
      <c r="E269" s="84" t="str">
        <f t="shared" si="30"/>
        <v>Nico</v>
      </c>
      <c r="F269" s="84" t="str">
        <f t="shared" si="31"/>
        <v>Kotze</v>
      </c>
      <c r="G269" s="84" t="str">
        <f t="shared" si="32"/>
        <v>Men Veteran</v>
      </c>
      <c r="H269" s="84" t="str">
        <f t="shared" si="33"/>
        <v>Penguin</v>
      </c>
      <c r="I269" s="123"/>
      <c r="J269" s="123" t="s">
        <v>1406</v>
      </c>
      <c r="K269" s="123">
        <v>76</v>
      </c>
      <c r="L269" s="122">
        <f t="shared" si="34"/>
        <v>1.4</v>
      </c>
      <c r="M269" s="122">
        <f t="shared" si="35"/>
        <v>1.4</v>
      </c>
    </row>
    <row r="270" spans="1:13" hidden="1" x14ac:dyDescent="0.2">
      <c r="A270" s="84" t="s">
        <v>2014</v>
      </c>
      <c r="B270" s="85">
        <v>44247</v>
      </c>
      <c r="C270" s="84" t="s">
        <v>2015</v>
      </c>
      <c r="D270" s="123" t="s">
        <v>543</v>
      </c>
      <c r="E270" s="84" t="str">
        <f t="shared" si="30"/>
        <v>Nico</v>
      </c>
      <c r="F270" s="84" t="str">
        <f t="shared" si="31"/>
        <v>Kotze</v>
      </c>
      <c r="G270" s="84" t="str">
        <f t="shared" si="32"/>
        <v>Men Veteran</v>
      </c>
      <c r="H270" s="84" t="str">
        <f t="shared" si="33"/>
        <v>Penguin</v>
      </c>
      <c r="I270" s="123"/>
      <c r="J270" s="123" t="s">
        <v>20</v>
      </c>
      <c r="K270" s="123">
        <v>74</v>
      </c>
      <c r="L270" s="122">
        <f t="shared" si="34"/>
        <v>1.5</v>
      </c>
      <c r="M270" s="122">
        <f t="shared" si="35"/>
        <v>1.5</v>
      </c>
    </row>
    <row r="271" spans="1:13" hidden="1" x14ac:dyDescent="0.2">
      <c r="A271" s="84" t="s">
        <v>2014</v>
      </c>
      <c r="B271" s="85">
        <v>44247</v>
      </c>
      <c r="C271" s="84" t="s">
        <v>2015</v>
      </c>
      <c r="D271" s="123" t="s">
        <v>543</v>
      </c>
      <c r="E271" s="84" t="str">
        <f t="shared" si="30"/>
        <v>Nico</v>
      </c>
      <c r="F271" s="84" t="str">
        <f t="shared" si="31"/>
        <v>Kotze</v>
      </c>
      <c r="G271" s="84" t="str">
        <f t="shared" si="32"/>
        <v>Men Veteran</v>
      </c>
      <c r="H271" s="84" t="str">
        <f t="shared" si="33"/>
        <v>Penguin</v>
      </c>
      <c r="I271" s="123"/>
      <c r="J271" s="123" t="s">
        <v>1421</v>
      </c>
      <c r="K271" s="123">
        <v>126</v>
      </c>
      <c r="L271" s="122">
        <f t="shared" si="34"/>
        <v>18.399999999999999</v>
      </c>
      <c r="M271" s="122">
        <f t="shared" si="35"/>
        <v>18.399999999999999</v>
      </c>
    </row>
    <row r="272" spans="1:13" hidden="1" x14ac:dyDescent="0.2">
      <c r="A272" s="84" t="s">
        <v>2014</v>
      </c>
      <c r="B272" s="85">
        <v>44247</v>
      </c>
      <c r="C272" s="84" t="s">
        <v>2015</v>
      </c>
      <c r="D272" s="123" t="s">
        <v>1489</v>
      </c>
      <c r="E272" s="84" t="str">
        <f t="shared" si="30"/>
        <v>Allen</v>
      </c>
      <c r="F272" s="84" t="str">
        <f t="shared" si="31"/>
        <v>Langenstrassen</v>
      </c>
      <c r="G272" s="84" t="str">
        <f t="shared" si="32"/>
        <v>Men Veteran</v>
      </c>
      <c r="H272" s="84" t="str">
        <f t="shared" si="33"/>
        <v>Penguin</v>
      </c>
      <c r="I272" s="123"/>
      <c r="J272" s="123" t="s">
        <v>1405</v>
      </c>
      <c r="K272" s="123">
        <v>148</v>
      </c>
      <c r="L272" s="122">
        <f t="shared" si="34"/>
        <v>16.600000000000001</v>
      </c>
      <c r="M272" s="122">
        <f t="shared" si="35"/>
        <v>16.600000000000001</v>
      </c>
    </row>
    <row r="273" spans="1:13" hidden="1" x14ac:dyDescent="0.2">
      <c r="A273" s="84" t="s">
        <v>2014</v>
      </c>
      <c r="B273" s="85">
        <v>44247</v>
      </c>
      <c r="C273" s="84" t="s">
        <v>2015</v>
      </c>
      <c r="D273" s="123" t="s">
        <v>1489</v>
      </c>
      <c r="E273" s="84" t="str">
        <f t="shared" si="30"/>
        <v>Allen</v>
      </c>
      <c r="F273" s="84" t="str">
        <f t="shared" si="31"/>
        <v>Langenstrassen</v>
      </c>
      <c r="G273" s="84" t="str">
        <f t="shared" si="32"/>
        <v>Men Veteran</v>
      </c>
      <c r="H273" s="84" t="str">
        <f t="shared" si="33"/>
        <v>Penguin</v>
      </c>
      <c r="I273" s="123"/>
      <c r="J273" s="123" t="s">
        <v>1406</v>
      </c>
      <c r="K273" s="123">
        <v>117</v>
      </c>
      <c r="L273" s="122">
        <f t="shared" si="34"/>
        <v>6.4</v>
      </c>
      <c r="M273" s="122">
        <f t="shared" si="35"/>
        <v>6.4</v>
      </c>
    </row>
    <row r="274" spans="1:13" hidden="1" x14ac:dyDescent="0.2">
      <c r="A274" s="84" t="s">
        <v>2014</v>
      </c>
      <c r="B274" s="85">
        <v>44247</v>
      </c>
      <c r="C274" s="84" t="s">
        <v>2015</v>
      </c>
      <c r="D274" s="123" t="s">
        <v>1489</v>
      </c>
      <c r="E274" s="84" t="str">
        <f t="shared" si="30"/>
        <v>Allen</v>
      </c>
      <c r="F274" s="84" t="str">
        <f t="shared" si="31"/>
        <v>Langenstrassen</v>
      </c>
      <c r="G274" s="84" t="str">
        <f t="shared" si="32"/>
        <v>Men Veteran</v>
      </c>
      <c r="H274" s="84" t="str">
        <f t="shared" si="33"/>
        <v>Penguin</v>
      </c>
      <c r="I274" s="123"/>
      <c r="J274" s="123" t="s">
        <v>1421</v>
      </c>
      <c r="K274" s="123">
        <v>128</v>
      </c>
      <c r="L274" s="122">
        <f t="shared" si="34"/>
        <v>19.3</v>
      </c>
      <c r="M274" s="122">
        <f t="shared" si="35"/>
        <v>19.3</v>
      </c>
    </row>
    <row r="275" spans="1:13" hidden="1" x14ac:dyDescent="0.2">
      <c r="A275" s="84" t="s">
        <v>2014</v>
      </c>
      <c r="B275" s="85">
        <v>44247</v>
      </c>
      <c r="C275" s="84" t="s">
        <v>2015</v>
      </c>
      <c r="D275" s="123" t="s">
        <v>1564</v>
      </c>
      <c r="E275" s="84" t="str">
        <f t="shared" si="30"/>
        <v>Annelien</v>
      </c>
      <c r="F275" s="84" t="str">
        <f t="shared" si="31"/>
        <v>Langenstrassen</v>
      </c>
      <c r="G275" s="84" t="str">
        <f t="shared" si="32"/>
        <v>Ladies Veteran</v>
      </c>
      <c r="H275" s="84" t="str">
        <f t="shared" si="33"/>
        <v>Penguin</v>
      </c>
      <c r="I275" s="123"/>
      <c r="J275" s="123" t="s">
        <v>1405</v>
      </c>
      <c r="K275" s="123">
        <v>133</v>
      </c>
      <c r="L275" s="122">
        <f t="shared" si="34"/>
        <v>11.5</v>
      </c>
      <c r="M275" s="122">
        <f t="shared" si="35"/>
        <v>11.5</v>
      </c>
    </row>
    <row r="276" spans="1:13" hidden="1" x14ac:dyDescent="0.2">
      <c r="A276" s="84" t="s">
        <v>2014</v>
      </c>
      <c r="B276" s="85">
        <v>44247</v>
      </c>
      <c r="C276" s="84" t="s">
        <v>2015</v>
      </c>
      <c r="D276" s="123" t="s">
        <v>818</v>
      </c>
      <c r="E276" s="84" t="str">
        <f t="shared" si="30"/>
        <v>Kevin</v>
      </c>
      <c r="F276" s="84" t="str">
        <f t="shared" si="31"/>
        <v>Page</v>
      </c>
      <c r="G276" s="84" t="str">
        <f t="shared" si="32"/>
        <v>Men U/21</v>
      </c>
      <c r="H276" s="84" t="str">
        <f t="shared" si="33"/>
        <v>Penguin</v>
      </c>
      <c r="I276" s="123"/>
      <c r="J276" s="123" t="s">
        <v>1406</v>
      </c>
      <c r="K276" s="123">
        <v>106</v>
      </c>
      <c r="L276" s="122">
        <f t="shared" si="34"/>
        <v>4.5</v>
      </c>
      <c r="M276" s="122">
        <f t="shared" si="35"/>
        <v>4.5</v>
      </c>
    </row>
    <row r="277" spans="1:13" hidden="1" x14ac:dyDescent="0.2">
      <c r="A277" s="84" t="s">
        <v>2014</v>
      </c>
      <c r="B277" s="85">
        <v>44247</v>
      </c>
      <c r="C277" s="84" t="s">
        <v>2015</v>
      </c>
      <c r="D277" s="123" t="s">
        <v>818</v>
      </c>
      <c r="E277" s="84" t="str">
        <f t="shared" si="30"/>
        <v>Kevin</v>
      </c>
      <c r="F277" s="84" t="str">
        <f t="shared" si="31"/>
        <v>Page</v>
      </c>
      <c r="G277" s="84" t="str">
        <f t="shared" si="32"/>
        <v>Men U/21</v>
      </c>
      <c r="H277" s="84" t="str">
        <f t="shared" si="33"/>
        <v>Penguin</v>
      </c>
      <c r="I277" s="123"/>
      <c r="J277" s="123" t="s">
        <v>1406</v>
      </c>
      <c r="K277" s="123">
        <v>104</v>
      </c>
      <c r="L277" s="122">
        <f t="shared" si="34"/>
        <v>4.2</v>
      </c>
      <c r="M277" s="122">
        <f t="shared" si="35"/>
        <v>4.2</v>
      </c>
    </row>
    <row r="278" spans="1:13" hidden="1" x14ac:dyDescent="0.2">
      <c r="A278" s="84" t="s">
        <v>2014</v>
      </c>
      <c r="B278" s="85">
        <v>44247</v>
      </c>
      <c r="C278" s="84" t="s">
        <v>2015</v>
      </c>
      <c r="D278" s="123" t="s">
        <v>542</v>
      </c>
      <c r="E278" s="84" t="str">
        <f t="shared" si="30"/>
        <v>Lesley</v>
      </c>
      <c r="F278" s="84" t="str">
        <f t="shared" si="31"/>
        <v>Page</v>
      </c>
      <c r="G278" s="84" t="str">
        <f t="shared" si="32"/>
        <v>Men Master</v>
      </c>
      <c r="H278" s="84" t="str">
        <f t="shared" si="33"/>
        <v>Penguin</v>
      </c>
      <c r="I278" s="123"/>
      <c r="J278" s="123" t="s">
        <v>1432</v>
      </c>
      <c r="K278" s="123">
        <v>54</v>
      </c>
      <c r="L278" s="122">
        <f t="shared" si="34"/>
        <v>2.6</v>
      </c>
      <c r="M278" s="122">
        <f t="shared" si="35"/>
        <v>2.6</v>
      </c>
    </row>
    <row r="279" spans="1:13" hidden="1" x14ac:dyDescent="0.2">
      <c r="A279" s="84" t="s">
        <v>2014</v>
      </c>
      <c r="B279" s="85">
        <v>44247</v>
      </c>
      <c r="C279" s="84" t="s">
        <v>2015</v>
      </c>
      <c r="D279" s="123" t="s">
        <v>542</v>
      </c>
      <c r="E279" s="84" t="str">
        <f t="shared" si="30"/>
        <v>Lesley</v>
      </c>
      <c r="F279" s="84" t="str">
        <f t="shared" si="31"/>
        <v>Page</v>
      </c>
      <c r="G279" s="84" t="str">
        <f t="shared" si="32"/>
        <v>Men Master</v>
      </c>
      <c r="H279" s="84" t="str">
        <f t="shared" si="33"/>
        <v>Penguin</v>
      </c>
      <c r="I279" s="123"/>
      <c r="J279" s="123" t="s">
        <v>1432</v>
      </c>
      <c r="K279" s="123">
        <v>69</v>
      </c>
      <c r="L279" s="122">
        <f t="shared" si="34"/>
        <v>4.5</v>
      </c>
      <c r="M279" s="122">
        <f t="shared" si="35"/>
        <v>4.5</v>
      </c>
    </row>
    <row r="280" spans="1:13" hidden="1" x14ac:dyDescent="0.2">
      <c r="A280" s="84" t="s">
        <v>2014</v>
      </c>
      <c r="B280" s="85">
        <v>44247</v>
      </c>
      <c r="C280" s="84" t="s">
        <v>2015</v>
      </c>
      <c r="D280" s="123" t="s">
        <v>542</v>
      </c>
      <c r="E280" s="84" t="str">
        <f t="shared" si="30"/>
        <v>Lesley</v>
      </c>
      <c r="F280" s="84" t="str">
        <f t="shared" si="31"/>
        <v>Page</v>
      </c>
      <c r="G280" s="84" t="str">
        <f t="shared" si="32"/>
        <v>Men Master</v>
      </c>
      <c r="H280" s="84" t="str">
        <f t="shared" si="33"/>
        <v>Penguin</v>
      </c>
      <c r="I280" s="123"/>
      <c r="J280" s="123" t="s">
        <v>1406</v>
      </c>
      <c r="K280" s="123">
        <v>110</v>
      </c>
      <c r="L280" s="122">
        <f t="shared" si="34"/>
        <v>5.2</v>
      </c>
      <c r="M280" s="122">
        <f t="shared" si="35"/>
        <v>5.2</v>
      </c>
    </row>
    <row r="281" spans="1:13" hidden="1" x14ac:dyDescent="0.2">
      <c r="A281" s="84" t="s">
        <v>2014</v>
      </c>
      <c r="B281" s="85">
        <v>44247</v>
      </c>
      <c r="C281" s="84" t="s">
        <v>2015</v>
      </c>
      <c r="D281" s="123" t="s">
        <v>542</v>
      </c>
      <c r="E281" s="84" t="str">
        <f t="shared" si="30"/>
        <v>Lesley</v>
      </c>
      <c r="F281" s="84" t="str">
        <f t="shared" si="31"/>
        <v>Page</v>
      </c>
      <c r="G281" s="84" t="str">
        <f t="shared" si="32"/>
        <v>Men Master</v>
      </c>
      <c r="H281" s="84" t="str">
        <f t="shared" si="33"/>
        <v>Penguin</v>
      </c>
      <c r="I281" s="123"/>
      <c r="J281" s="123" t="s">
        <v>1405</v>
      </c>
      <c r="K281" s="123">
        <v>75</v>
      </c>
      <c r="L281" s="122">
        <f t="shared" si="34"/>
        <v>1.6</v>
      </c>
      <c r="M281" s="122">
        <f t="shared" si="35"/>
        <v>1.6</v>
      </c>
    </row>
    <row r="282" spans="1:13" hidden="1" x14ac:dyDescent="0.2">
      <c r="A282" s="84" t="s">
        <v>2014</v>
      </c>
      <c r="B282" s="85">
        <v>44247</v>
      </c>
      <c r="C282" s="84" t="s">
        <v>2015</v>
      </c>
      <c r="D282" s="123" t="s">
        <v>1572</v>
      </c>
      <c r="E282" s="84" t="str">
        <f t="shared" si="30"/>
        <v>Phillip</v>
      </c>
      <c r="F282" s="84" t="str">
        <f t="shared" si="31"/>
        <v>Coetzee</v>
      </c>
      <c r="G282" s="84" t="str">
        <f t="shared" si="32"/>
        <v>Men Senior</v>
      </c>
      <c r="H282" s="84" t="str">
        <f t="shared" si="33"/>
        <v>Penguin</v>
      </c>
      <c r="I282" s="123"/>
      <c r="J282" s="123" t="s">
        <v>1405</v>
      </c>
      <c r="K282" s="123">
        <v>148</v>
      </c>
      <c r="L282" s="122">
        <f t="shared" si="34"/>
        <v>16.600000000000001</v>
      </c>
      <c r="M282" s="122">
        <f t="shared" si="35"/>
        <v>16.600000000000001</v>
      </c>
    </row>
    <row r="283" spans="1:13" hidden="1" x14ac:dyDescent="0.2">
      <c r="A283" s="84" t="s">
        <v>2014</v>
      </c>
      <c r="B283" s="85">
        <v>44247</v>
      </c>
      <c r="C283" s="84" t="s">
        <v>2015</v>
      </c>
      <c r="D283" s="123" t="s">
        <v>1572</v>
      </c>
      <c r="E283" s="84" t="str">
        <f t="shared" si="30"/>
        <v>Phillip</v>
      </c>
      <c r="F283" s="84" t="str">
        <f t="shared" si="31"/>
        <v>Coetzee</v>
      </c>
      <c r="G283" s="84" t="str">
        <f t="shared" si="32"/>
        <v>Men Senior</v>
      </c>
      <c r="H283" s="84" t="str">
        <f t="shared" si="33"/>
        <v>Penguin</v>
      </c>
      <c r="I283" s="123"/>
      <c r="J283" s="123" t="s">
        <v>1405</v>
      </c>
      <c r="K283" s="123">
        <v>114</v>
      </c>
      <c r="L283" s="122">
        <f t="shared" si="34"/>
        <v>6.8</v>
      </c>
      <c r="M283" s="122">
        <f t="shared" si="35"/>
        <v>6.8</v>
      </c>
    </row>
    <row r="284" spans="1:13" hidden="1" x14ac:dyDescent="0.2">
      <c r="A284" s="84" t="s">
        <v>2014</v>
      </c>
      <c r="B284" s="85">
        <v>44247</v>
      </c>
      <c r="C284" s="84" t="s">
        <v>2015</v>
      </c>
      <c r="D284" s="123" t="s">
        <v>1572</v>
      </c>
      <c r="E284" s="84" t="str">
        <f t="shared" si="30"/>
        <v>Phillip</v>
      </c>
      <c r="F284" s="84" t="str">
        <f t="shared" si="31"/>
        <v>Coetzee</v>
      </c>
      <c r="G284" s="84" t="str">
        <f t="shared" si="32"/>
        <v>Men Senior</v>
      </c>
      <c r="H284" s="84" t="str">
        <f t="shared" si="33"/>
        <v>Penguin</v>
      </c>
      <c r="I284" s="123"/>
      <c r="J284" s="123" t="s">
        <v>1421</v>
      </c>
      <c r="K284" s="123">
        <v>106</v>
      </c>
      <c r="L284" s="122">
        <f t="shared" si="34"/>
        <v>10.7</v>
      </c>
      <c r="M284" s="122">
        <f t="shared" si="35"/>
        <v>10.7</v>
      </c>
    </row>
    <row r="285" spans="1:13" hidden="1" x14ac:dyDescent="0.2">
      <c r="A285" s="84" t="s">
        <v>2014</v>
      </c>
      <c r="B285" s="85">
        <v>44247</v>
      </c>
      <c r="C285" s="84" t="s">
        <v>2015</v>
      </c>
      <c r="D285" s="123" t="s">
        <v>1833</v>
      </c>
      <c r="E285" s="84" t="str">
        <f t="shared" si="30"/>
        <v>Pieter</v>
      </c>
      <c r="F285" s="84" t="str">
        <f t="shared" si="31"/>
        <v>Jansen Van Vuuren</v>
      </c>
      <c r="G285" s="84" t="str">
        <f t="shared" si="32"/>
        <v>Men Senior</v>
      </c>
      <c r="H285" s="84" t="str">
        <f t="shared" si="33"/>
        <v>Penguin</v>
      </c>
      <c r="I285" s="123"/>
      <c r="J285" s="123" t="s">
        <v>20</v>
      </c>
      <c r="K285" s="123">
        <v>68</v>
      </c>
      <c r="L285" s="122">
        <f t="shared" si="34"/>
        <v>1.1000000000000001</v>
      </c>
      <c r="M285" s="122">
        <f t="shared" si="35"/>
        <v>1.1000000000000001</v>
      </c>
    </row>
    <row r="286" spans="1:13" hidden="1" x14ac:dyDescent="0.2">
      <c r="A286" s="84" t="s">
        <v>2014</v>
      </c>
      <c r="B286" s="85">
        <v>44247</v>
      </c>
      <c r="C286" s="84" t="s">
        <v>2015</v>
      </c>
      <c r="D286" s="123" t="s">
        <v>1833</v>
      </c>
      <c r="E286" s="84" t="str">
        <f t="shared" si="30"/>
        <v>Pieter</v>
      </c>
      <c r="F286" s="84" t="str">
        <f t="shared" si="31"/>
        <v>Jansen Van Vuuren</v>
      </c>
      <c r="G286" s="84" t="str">
        <f t="shared" si="32"/>
        <v>Men Senior</v>
      </c>
      <c r="H286" s="84" t="str">
        <f t="shared" si="33"/>
        <v>Penguin</v>
      </c>
      <c r="I286" s="123"/>
      <c r="J286" s="123" t="s">
        <v>1421</v>
      </c>
      <c r="K286" s="123">
        <v>118</v>
      </c>
      <c r="L286" s="122">
        <f t="shared" si="34"/>
        <v>15</v>
      </c>
      <c r="M286" s="122">
        <f t="shared" si="35"/>
        <v>15</v>
      </c>
    </row>
    <row r="287" spans="1:13" hidden="1" x14ac:dyDescent="0.2">
      <c r="A287" s="84" t="s">
        <v>2014</v>
      </c>
      <c r="B287" s="85">
        <v>44247</v>
      </c>
      <c r="C287" s="84" t="s">
        <v>2015</v>
      </c>
      <c r="D287" s="123" t="s">
        <v>708</v>
      </c>
      <c r="E287" s="84" t="str">
        <f t="shared" si="30"/>
        <v>Corne</v>
      </c>
      <c r="F287" s="84" t="str">
        <f t="shared" si="31"/>
        <v>Van Niekerk</v>
      </c>
      <c r="G287" s="84" t="str">
        <f t="shared" si="32"/>
        <v>Men Senior</v>
      </c>
      <c r="H287" s="84" t="str">
        <f t="shared" si="33"/>
        <v>Penguin</v>
      </c>
      <c r="I287" s="123"/>
      <c r="J287" s="123" t="s">
        <v>8</v>
      </c>
      <c r="K287" s="123">
        <v>66</v>
      </c>
      <c r="L287" s="122">
        <f t="shared" si="34"/>
        <v>2.2999999999999998</v>
      </c>
      <c r="M287" s="122">
        <f t="shared" si="35"/>
        <v>2.2999999999999998</v>
      </c>
    </row>
    <row r="288" spans="1:13" hidden="1" x14ac:dyDescent="0.2">
      <c r="A288" s="84" t="s">
        <v>2014</v>
      </c>
      <c r="B288" s="85">
        <v>44247</v>
      </c>
      <c r="C288" s="84" t="s">
        <v>2015</v>
      </c>
      <c r="D288" s="123" t="s">
        <v>708</v>
      </c>
      <c r="E288" s="84" t="str">
        <f t="shared" si="30"/>
        <v>Corne</v>
      </c>
      <c r="F288" s="84" t="str">
        <f t="shared" si="31"/>
        <v>Van Niekerk</v>
      </c>
      <c r="G288" s="84" t="str">
        <f t="shared" si="32"/>
        <v>Men Senior</v>
      </c>
      <c r="H288" s="84" t="str">
        <f t="shared" si="33"/>
        <v>Penguin</v>
      </c>
      <c r="I288" s="123"/>
      <c r="J288" s="123"/>
      <c r="K288" s="123"/>
      <c r="L288" s="122" t="str">
        <f t="shared" si="34"/>
        <v/>
      </c>
      <c r="M288" s="122" t="str">
        <f t="shared" si="35"/>
        <v/>
      </c>
    </row>
    <row r="289" spans="1:13" hidden="1" x14ac:dyDescent="0.2">
      <c r="A289" s="84" t="s">
        <v>2014</v>
      </c>
      <c r="B289" s="85">
        <v>44247</v>
      </c>
      <c r="C289" s="84" t="s">
        <v>2015</v>
      </c>
      <c r="D289" s="123" t="s">
        <v>598</v>
      </c>
      <c r="E289" s="84" t="str">
        <f t="shared" si="30"/>
        <v>Frans</v>
      </c>
      <c r="F289" s="84" t="str">
        <f t="shared" si="31"/>
        <v>Klimas</v>
      </c>
      <c r="G289" s="84" t="str">
        <f t="shared" si="32"/>
        <v>Men Grand Masters</v>
      </c>
      <c r="H289" s="84" t="str">
        <f t="shared" si="33"/>
        <v>Penguin</v>
      </c>
      <c r="I289" s="123" t="s">
        <v>19</v>
      </c>
      <c r="J289" s="123"/>
      <c r="K289" s="123">
        <v>46</v>
      </c>
      <c r="L289" s="122">
        <f t="shared" si="34"/>
        <v>1</v>
      </c>
      <c r="M289" s="122">
        <f t="shared" si="35"/>
        <v>1</v>
      </c>
    </row>
    <row r="290" spans="1:13" hidden="1" x14ac:dyDescent="0.2">
      <c r="A290" s="84" t="s">
        <v>2014</v>
      </c>
      <c r="B290" s="85">
        <v>44247</v>
      </c>
      <c r="C290" s="84" t="s">
        <v>2015</v>
      </c>
      <c r="D290" s="123" t="s">
        <v>795</v>
      </c>
      <c r="E290" s="84" t="str">
        <f t="shared" si="30"/>
        <v>Henri</v>
      </c>
      <c r="F290" s="84" t="str">
        <f t="shared" si="31"/>
        <v>Snyman</v>
      </c>
      <c r="G290" s="84" t="str">
        <f t="shared" si="32"/>
        <v>Men Veteran</v>
      </c>
      <c r="H290" s="84" t="str">
        <f t="shared" si="33"/>
        <v>Penguin</v>
      </c>
      <c r="I290" s="123"/>
      <c r="J290" s="123" t="s">
        <v>1405</v>
      </c>
      <c r="K290" s="123">
        <v>137</v>
      </c>
      <c r="L290" s="122">
        <f t="shared" si="34"/>
        <v>12.8</v>
      </c>
      <c r="M290" s="122">
        <f t="shared" si="35"/>
        <v>12.8</v>
      </c>
    </row>
    <row r="291" spans="1:13" hidden="1" x14ac:dyDescent="0.2">
      <c r="A291" s="84" t="s">
        <v>2014</v>
      </c>
      <c r="B291" s="85">
        <v>44247</v>
      </c>
      <c r="C291" s="84" t="s">
        <v>2015</v>
      </c>
      <c r="D291" s="123" t="s">
        <v>795</v>
      </c>
      <c r="E291" s="84" t="str">
        <f t="shared" si="30"/>
        <v>Henri</v>
      </c>
      <c r="F291" s="84" t="str">
        <f t="shared" si="31"/>
        <v>Snyman</v>
      </c>
      <c r="G291" s="84" t="str">
        <f t="shared" si="32"/>
        <v>Men Veteran</v>
      </c>
      <c r="H291" s="84" t="str">
        <f t="shared" si="33"/>
        <v>Penguin</v>
      </c>
      <c r="I291" s="123"/>
      <c r="J291" s="123" t="s">
        <v>1405</v>
      </c>
      <c r="K291" s="123">
        <v>176</v>
      </c>
      <c r="L291" s="122">
        <f t="shared" si="34"/>
        <v>30.1</v>
      </c>
      <c r="M291" s="122">
        <f t="shared" si="35"/>
        <v>30.1</v>
      </c>
    </row>
    <row r="292" spans="1:13" hidden="1" x14ac:dyDescent="0.2">
      <c r="A292" s="84" t="s">
        <v>2014</v>
      </c>
      <c r="B292" s="85">
        <v>44247</v>
      </c>
      <c r="C292" s="84" t="s">
        <v>2015</v>
      </c>
      <c r="D292" s="123" t="s">
        <v>795</v>
      </c>
      <c r="E292" s="84" t="str">
        <f t="shared" si="30"/>
        <v>Henri</v>
      </c>
      <c r="F292" s="84" t="str">
        <f t="shared" si="31"/>
        <v>Snyman</v>
      </c>
      <c r="G292" s="84" t="str">
        <f t="shared" si="32"/>
        <v>Men Veteran</v>
      </c>
      <c r="H292" s="84" t="str">
        <f t="shared" si="33"/>
        <v>Penguin</v>
      </c>
      <c r="I292" s="123"/>
      <c r="J292" s="123" t="s">
        <v>1405</v>
      </c>
      <c r="K292" s="123">
        <v>92</v>
      </c>
      <c r="L292" s="122">
        <f t="shared" si="34"/>
        <v>3.3</v>
      </c>
      <c r="M292" s="122">
        <f t="shared" si="35"/>
        <v>3.3</v>
      </c>
    </row>
    <row r="293" spans="1:13" hidden="1" x14ac:dyDescent="0.2">
      <c r="A293" s="84" t="s">
        <v>2014</v>
      </c>
      <c r="B293" s="85">
        <v>44247</v>
      </c>
      <c r="C293" s="84" t="s">
        <v>2015</v>
      </c>
      <c r="D293" s="123" t="s">
        <v>795</v>
      </c>
      <c r="E293" s="84" t="str">
        <f t="shared" si="30"/>
        <v>Henri</v>
      </c>
      <c r="F293" s="84" t="str">
        <f t="shared" si="31"/>
        <v>Snyman</v>
      </c>
      <c r="G293" s="84" t="str">
        <f t="shared" si="32"/>
        <v>Men Veteran</v>
      </c>
      <c r="H293" s="84" t="str">
        <f t="shared" si="33"/>
        <v>Penguin</v>
      </c>
      <c r="I293" s="123"/>
      <c r="J293" s="123" t="s">
        <v>1405</v>
      </c>
      <c r="K293" s="123">
        <v>110</v>
      </c>
      <c r="L293" s="122">
        <f t="shared" si="34"/>
        <v>6</v>
      </c>
      <c r="M293" s="122">
        <f t="shared" si="35"/>
        <v>6</v>
      </c>
    </row>
    <row r="294" spans="1:13" hidden="1" x14ac:dyDescent="0.2">
      <c r="A294" s="84" t="s">
        <v>2014</v>
      </c>
      <c r="B294" s="85">
        <v>44247</v>
      </c>
      <c r="C294" s="84" t="s">
        <v>2015</v>
      </c>
      <c r="D294" s="123" t="s">
        <v>795</v>
      </c>
      <c r="E294" s="84" t="str">
        <f t="shared" si="30"/>
        <v>Henri</v>
      </c>
      <c r="F294" s="84" t="str">
        <f t="shared" si="31"/>
        <v>Snyman</v>
      </c>
      <c r="G294" s="84" t="str">
        <f t="shared" si="32"/>
        <v>Men Veteran</v>
      </c>
      <c r="H294" s="84" t="str">
        <f t="shared" si="33"/>
        <v>Penguin</v>
      </c>
      <c r="I294" s="123"/>
      <c r="J294" s="123" t="s">
        <v>1405</v>
      </c>
      <c r="K294" s="123">
        <v>111</v>
      </c>
      <c r="L294" s="122">
        <f t="shared" si="34"/>
        <v>6.2</v>
      </c>
      <c r="M294" s="122">
        <f t="shared" si="35"/>
        <v>6.2</v>
      </c>
    </row>
    <row r="295" spans="1:13" hidden="1" x14ac:dyDescent="0.2">
      <c r="A295" s="84" t="s">
        <v>2014</v>
      </c>
      <c r="B295" s="85">
        <v>44247</v>
      </c>
      <c r="C295" s="84" t="s">
        <v>2015</v>
      </c>
      <c r="D295" s="123" t="s">
        <v>795</v>
      </c>
      <c r="E295" s="84" t="str">
        <f t="shared" si="30"/>
        <v>Henri</v>
      </c>
      <c r="F295" s="84" t="str">
        <f t="shared" si="31"/>
        <v>Snyman</v>
      </c>
      <c r="G295" s="84" t="str">
        <f t="shared" si="32"/>
        <v>Men Veteran</v>
      </c>
      <c r="H295" s="84" t="str">
        <f t="shared" si="33"/>
        <v>Penguin</v>
      </c>
      <c r="I295" s="123"/>
      <c r="J295" s="123" t="s">
        <v>1405</v>
      </c>
      <c r="K295" s="123">
        <v>77</v>
      </c>
      <c r="L295" s="122">
        <f t="shared" si="34"/>
        <v>1.8</v>
      </c>
      <c r="M295" s="122">
        <f t="shared" si="35"/>
        <v>1.8</v>
      </c>
    </row>
    <row r="296" spans="1:13" hidden="1" x14ac:dyDescent="0.2">
      <c r="A296" s="84" t="s">
        <v>2014</v>
      </c>
      <c r="B296" s="85">
        <v>44247</v>
      </c>
      <c r="C296" s="84" t="s">
        <v>2015</v>
      </c>
      <c r="D296" s="123" t="s">
        <v>795</v>
      </c>
      <c r="E296" s="84" t="str">
        <f t="shared" si="30"/>
        <v>Henri</v>
      </c>
      <c r="F296" s="84" t="str">
        <f t="shared" si="31"/>
        <v>Snyman</v>
      </c>
      <c r="G296" s="84" t="str">
        <f t="shared" si="32"/>
        <v>Men Veteran</v>
      </c>
      <c r="H296" s="84" t="str">
        <f t="shared" si="33"/>
        <v>Penguin</v>
      </c>
      <c r="I296" s="123"/>
      <c r="J296" s="123" t="s">
        <v>1406</v>
      </c>
      <c r="K296" s="123">
        <v>101</v>
      </c>
      <c r="L296" s="122">
        <f t="shared" si="34"/>
        <v>3.8</v>
      </c>
      <c r="M296" s="122">
        <f t="shared" si="35"/>
        <v>3.8</v>
      </c>
    </row>
    <row r="297" spans="1:13" hidden="1" x14ac:dyDescent="0.2">
      <c r="A297" s="84" t="s">
        <v>2014</v>
      </c>
      <c r="B297" s="85">
        <v>44247</v>
      </c>
      <c r="C297" s="84" t="s">
        <v>2015</v>
      </c>
      <c r="D297" s="123" t="s">
        <v>897</v>
      </c>
      <c r="E297" s="84" t="str">
        <f t="shared" si="30"/>
        <v>Henno</v>
      </c>
      <c r="F297" s="84" t="str">
        <f t="shared" si="31"/>
        <v>Snyman</v>
      </c>
      <c r="G297" s="84" t="str">
        <f t="shared" si="32"/>
        <v>Men Veteran</v>
      </c>
      <c r="H297" s="84" t="str">
        <f t="shared" si="33"/>
        <v>Penguin</v>
      </c>
      <c r="I297" s="123"/>
      <c r="J297" s="123" t="s">
        <v>1406</v>
      </c>
      <c r="K297" s="123">
        <v>109</v>
      </c>
      <c r="L297" s="122">
        <f t="shared" si="34"/>
        <v>5</v>
      </c>
      <c r="M297" s="122">
        <f t="shared" si="35"/>
        <v>5</v>
      </c>
    </row>
    <row r="298" spans="1:13" hidden="1" x14ac:dyDescent="0.2">
      <c r="A298" s="84" t="s">
        <v>2014</v>
      </c>
      <c r="B298" s="85">
        <v>44247</v>
      </c>
      <c r="C298" s="84" t="s">
        <v>2015</v>
      </c>
      <c r="D298" s="123" t="s">
        <v>897</v>
      </c>
      <c r="E298" s="84" t="str">
        <f t="shared" si="30"/>
        <v>Henno</v>
      </c>
      <c r="F298" s="84" t="str">
        <f t="shared" si="31"/>
        <v>Snyman</v>
      </c>
      <c r="G298" s="84" t="str">
        <f t="shared" si="32"/>
        <v>Men Veteran</v>
      </c>
      <c r="H298" s="84" t="str">
        <f t="shared" si="33"/>
        <v>Penguin</v>
      </c>
      <c r="I298" s="123"/>
      <c r="J298" s="123" t="s">
        <v>1406</v>
      </c>
      <c r="K298" s="123">
        <v>97</v>
      </c>
      <c r="L298" s="122">
        <f t="shared" si="34"/>
        <v>3.3</v>
      </c>
      <c r="M298" s="122">
        <f t="shared" si="35"/>
        <v>3.3</v>
      </c>
    </row>
    <row r="299" spans="1:13" hidden="1" x14ac:dyDescent="0.2">
      <c r="A299" s="84" t="s">
        <v>2014</v>
      </c>
      <c r="B299" s="85">
        <v>44247</v>
      </c>
      <c r="C299" s="84" t="s">
        <v>2015</v>
      </c>
      <c r="D299" s="123" t="s">
        <v>897</v>
      </c>
      <c r="E299" s="84" t="str">
        <f t="shared" si="30"/>
        <v>Henno</v>
      </c>
      <c r="F299" s="84" t="str">
        <f t="shared" si="31"/>
        <v>Snyman</v>
      </c>
      <c r="G299" s="84" t="str">
        <f t="shared" si="32"/>
        <v>Men Veteran</v>
      </c>
      <c r="H299" s="84" t="str">
        <f t="shared" si="33"/>
        <v>Penguin</v>
      </c>
      <c r="I299" s="123"/>
      <c r="J299" s="123" t="s">
        <v>1405</v>
      </c>
      <c r="K299" s="123">
        <v>139</v>
      </c>
      <c r="L299" s="122">
        <f t="shared" si="34"/>
        <v>13.4</v>
      </c>
      <c r="M299" s="122">
        <f t="shared" si="35"/>
        <v>13.4</v>
      </c>
    </row>
    <row r="300" spans="1:13" hidden="1" x14ac:dyDescent="0.2">
      <c r="A300" s="84" t="s">
        <v>2014</v>
      </c>
      <c r="B300" s="85">
        <v>44247</v>
      </c>
      <c r="C300" s="84" t="s">
        <v>2015</v>
      </c>
      <c r="D300" s="123" t="s">
        <v>897</v>
      </c>
      <c r="E300" s="84" t="str">
        <f t="shared" si="30"/>
        <v>Henno</v>
      </c>
      <c r="F300" s="84" t="str">
        <f t="shared" si="31"/>
        <v>Snyman</v>
      </c>
      <c r="G300" s="84" t="str">
        <f t="shared" si="32"/>
        <v>Men Veteran</v>
      </c>
      <c r="H300" s="84" t="str">
        <f t="shared" si="33"/>
        <v>Penguin</v>
      </c>
      <c r="I300" s="123"/>
      <c r="J300" s="123" t="s">
        <v>1405</v>
      </c>
      <c r="K300" s="123">
        <v>77</v>
      </c>
      <c r="L300" s="122">
        <f t="shared" si="34"/>
        <v>1.8</v>
      </c>
      <c r="M300" s="122">
        <f t="shared" si="35"/>
        <v>1.8</v>
      </c>
    </row>
    <row r="301" spans="1:13" hidden="1" x14ac:dyDescent="0.2">
      <c r="A301" s="84" t="s">
        <v>2014</v>
      </c>
      <c r="B301" s="85">
        <v>44247</v>
      </c>
      <c r="C301" s="84" t="s">
        <v>2015</v>
      </c>
      <c r="D301" s="123" t="s">
        <v>897</v>
      </c>
      <c r="E301" s="84" t="str">
        <f t="shared" si="30"/>
        <v>Henno</v>
      </c>
      <c r="F301" s="84" t="str">
        <f t="shared" si="31"/>
        <v>Snyman</v>
      </c>
      <c r="G301" s="84" t="str">
        <f t="shared" si="32"/>
        <v>Men Veteran</v>
      </c>
      <c r="H301" s="84" t="str">
        <f t="shared" si="33"/>
        <v>Penguin</v>
      </c>
      <c r="I301" s="123"/>
      <c r="J301" s="123" t="s">
        <v>1405</v>
      </c>
      <c r="K301" s="123">
        <v>139</v>
      </c>
      <c r="L301" s="122">
        <f t="shared" si="34"/>
        <v>13.4</v>
      </c>
      <c r="M301" s="122">
        <f t="shared" si="35"/>
        <v>13.4</v>
      </c>
    </row>
    <row r="302" spans="1:13" hidden="1" x14ac:dyDescent="0.2">
      <c r="A302" s="84" t="s">
        <v>2014</v>
      </c>
      <c r="B302" s="85">
        <v>44247</v>
      </c>
      <c r="C302" s="84" t="s">
        <v>2015</v>
      </c>
      <c r="D302" s="123" t="s">
        <v>897</v>
      </c>
      <c r="E302" s="84" t="str">
        <f t="shared" si="30"/>
        <v>Henno</v>
      </c>
      <c r="F302" s="84" t="str">
        <f t="shared" si="31"/>
        <v>Snyman</v>
      </c>
      <c r="G302" s="84" t="str">
        <f t="shared" si="32"/>
        <v>Men Veteran</v>
      </c>
      <c r="H302" s="84" t="str">
        <f t="shared" si="33"/>
        <v>Penguin</v>
      </c>
      <c r="I302" s="123"/>
      <c r="J302" s="123" t="s">
        <v>1405</v>
      </c>
      <c r="K302" s="123">
        <v>155</v>
      </c>
      <c r="L302" s="122">
        <f t="shared" si="34"/>
        <v>19.5</v>
      </c>
      <c r="M302" s="122">
        <f t="shared" si="35"/>
        <v>19.5</v>
      </c>
    </row>
    <row r="303" spans="1:13" hidden="1" x14ac:dyDescent="0.2">
      <c r="A303" s="84" t="s">
        <v>2014</v>
      </c>
      <c r="B303" s="85">
        <v>44247</v>
      </c>
      <c r="C303" s="84" t="s">
        <v>2015</v>
      </c>
      <c r="D303" s="123" t="s">
        <v>897</v>
      </c>
      <c r="E303" s="84" t="str">
        <f t="shared" si="30"/>
        <v>Henno</v>
      </c>
      <c r="F303" s="84" t="str">
        <f t="shared" si="31"/>
        <v>Snyman</v>
      </c>
      <c r="G303" s="84" t="str">
        <f t="shared" si="32"/>
        <v>Men Veteran</v>
      </c>
      <c r="H303" s="84" t="str">
        <f t="shared" si="33"/>
        <v>Penguin</v>
      </c>
      <c r="I303" s="123"/>
      <c r="J303" s="123" t="s">
        <v>1405</v>
      </c>
      <c r="K303" s="123">
        <v>121</v>
      </c>
      <c r="L303" s="122">
        <f t="shared" si="34"/>
        <v>8.3000000000000007</v>
      </c>
      <c r="M303" s="122">
        <f t="shared" si="35"/>
        <v>8.3000000000000007</v>
      </c>
    </row>
    <row r="304" spans="1:13" hidden="1" x14ac:dyDescent="0.2">
      <c r="A304" s="84" t="s">
        <v>2014</v>
      </c>
      <c r="B304" s="85">
        <v>44247</v>
      </c>
      <c r="C304" s="84" t="s">
        <v>2015</v>
      </c>
      <c r="D304" s="123" t="s">
        <v>897</v>
      </c>
      <c r="E304" s="84" t="str">
        <f t="shared" si="30"/>
        <v>Henno</v>
      </c>
      <c r="F304" s="84" t="str">
        <f t="shared" si="31"/>
        <v>Snyman</v>
      </c>
      <c r="G304" s="84" t="str">
        <f t="shared" si="32"/>
        <v>Men Veteran</v>
      </c>
      <c r="H304" s="84" t="str">
        <f t="shared" si="33"/>
        <v>Penguin</v>
      </c>
      <c r="I304" s="123"/>
      <c r="J304" s="123" t="s">
        <v>1405</v>
      </c>
      <c r="K304" s="123">
        <v>107</v>
      </c>
      <c r="L304" s="122">
        <f t="shared" si="34"/>
        <v>5.5</v>
      </c>
      <c r="M304" s="122">
        <f t="shared" si="35"/>
        <v>5.5</v>
      </c>
    </row>
    <row r="305" spans="1:13" hidden="1" x14ac:dyDescent="0.2">
      <c r="A305" s="84" t="s">
        <v>2014</v>
      </c>
      <c r="B305" s="85">
        <v>44247</v>
      </c>
      <c r="C305" s="84" t="s">
        <v>2015</v>
      </c>
      <c r="D305" s="123" t="s">
        <v>727</v>
      </c>
      <c r="E305" s="84" t="str">
        <f t="shared" si="30"/>
        <v>Chris Junior</v>
      </c>
      <c r="F305" s="84" t="str">
        <f t="shared" si="31"/>
        <v>Orffer</v>
      </c>
      <c r="G305" s="84" t="str">
        <f t="shared" si="32"/>
        <v>Men Senior</v>
      </c>
      <c r="H305" s="84" t="str">
        <f t="shared" si="33"/>
        <v>Penguin</v>
      </c>
      <c r="I305" s="123"/>
      <c r="J305" s="123" t="s">
        <v>1405</v>
      </c>
      <c r="K305" s="123">
        <v>142</v>
      </c>
      <c r="L305" s="122">
        <f t="shared" si="34"/>
        <v>14.4</v>
      </c>
      <c r="M305" s="122">
        <f t="shared" si="35"/>
        <v>14.4</v>
      </c>
    </row>
    <row r="306" spans="1:13" hidden="1" x14ac:dyDescent="0.2">
      <c r="A306" s="84" t="s">
        <v>2014</v>
      </c>
      <c r="B306" s="85">
        <v>44247</v>
      </c>
      <c r="C306" s="84" t="s">
        <v>2015</v>
      </c>
      <c r="D306" s="123" t="s">
        <v>727</v>
      </c>
      <c r="E306" s="84" t="str">
        <f t="shared" si="30"/>
        <v>Chris Junior</v>
      </c>
      <c r="F306" s="84" t="str">
        <f t="shared" si="31"/>
        <v>Orffer</v>
      </c>
      <c r="G306" s="84" t="str">
        <f t="shared" si="32"/>
        <v>Men Senior</v>
      </c>
      <c r="H306" s="84" t="str">
        <f t="shared" si="33"/>
        <v>Penguin</v>
      </c>
      <c r="I306" s="123"/>
      <c r="J306" s="123" t="s">
        <v>1421</v>
      </c>
      <c r="K306" s="123">
        <v>108</v>
      </c>
      <c r="L306" s="122">
        <f t="shared" si="34"/>
        <v>11.3</v>
      </c>
      <c r="M306" s="122">
        <f t="shared" si="35"/>
        <v>11.3</v>
      </c>
    </row>
    <row r="307" spans="1:13" hidden="1" x14ac:dyDescent="0.2">
      <c r="A307" s="84" t="s">
        <v>2014</v>
      </c>
      <c r="B307" s="85">
        <v>44247</v>
      </c>
      <c r="C307" s="84" t="s">
        <v>2015</v>
      </c>
      <c r="D307" s="123" t="s">
        <v>541</v>
      </c>
      <c r="E307" s="84" t="str">
        <f t="shared" si="30"/>
        <v>Charles</v>
      </c>
      <c r="F307" s="84" t="str">
        <f t="shared" si="31"/>
        <v>Bothma</v>
      </c>
      <c r="G307" s="84" t="str">
        <f t="shared" si="32"/>
        <v>Men Grand Masters</v>
      </c>
      <c r="H307" s="84" t="str">
        <f t="shared" si="33"/>
        <v>Penguin</v>
      </c>
      <c r="I307" s="123"/>
      <c r="J307" s="123" t="s">
        <v>20</v>
      </c>
      <c r="K307" s="123">
        <v>90</v>
      </c>
      <c r="L307" s="122">
        <f t="shared" si="34"/>
        <v>2.7</v>
      </c>
      <c r="M307" s="122">
        <f t="shared" si="35"/>
        <v>2.7</v>
      </c>
    </row>
    <row r="308" spans="1:13" hidden="1" x14ac:dyDescent="0.2">
      <c r="A308" s="84" t="s">
        <v>2014</v>
      </c>
      <c r="B308" s="85">
        <v>44247</v>
      </c>
      <c r="C308" s="84" t="s">
        <v>2015</v>
      </c>
      <c r="D308" s="123" t="s">
        <v>541</v>
      </c>
      <c r="E308" s="84" t="str">
        <f t="shared" si="30"/>
        <v>Charles</v>
      </c>
      <c r="F308" s="84" t="str">
        <f t="shared" si="31"/>
        <v>Bothma</v>
      </c>
      <c r="G308" s="84" t="str">
        <f t="shared" si="32"/>
        <v>Men Grand Masters</v>
      </c>
      <c r="H308" s="84" t="str">
        <f t="shared" si="33"/>
        <v>Penguin</v>
      </c>
      <c r="I308" s="123"/>
      <c r="J308" s="123" t="s">
        <v>1405</v>
      </c>
      <c r="K308" s="123">
        <v>172</v>
      </c>
      <c r="L308" s="122">
        <f t="shared" si="34"/>
        <v>27.8</v>
      </c>
      <c r="M308" s="122">
        <f t="shared" si="35"/>
        <v>27.8</v>
      </c>
    </row>
    <row r="309" spans="1:13" hidden="1" x14ac:dyDescent="0.2">
      <c r="A309" s="84" t="s">
        <v>2014</v>
      </c>
      <c r="B309" s="85">
        <v>44247</v>
      </c>
      <c r="C309" s="84" t="s">
        <v>2015</v>
      </c>
      <c r="D309" s="123" t="s">
        <v>541</v>
      </c>
      <c r="E309" s="84" t="str">
        <f t="shared" si="30"/>
        <v>Charles</v>
      </c>
      <c r="F309" s="84" t="str">
        <f t="shared" si="31"/>
        <v>Bothma</v>
      </c>
      <c r="G309" s="84" t="str">
        <f t="shared" si="32"/>
        <v>Men Grand Masters</v>
      </c>
      <c r="H309" s="84" t="str">
        <f t="shared" si="33"/>
        <v>Penguin</v>
      </c>
      <c r="I309" s="123"/>
      <c r="J309" s="123" t="s">
        <v>1406</v>
      </c>
      <c r="K309" s="123">
        <v>95</v>
      </c>
      <c r="L309" s="122">
        <f t="shared" si="34"/>
        <v>3.1</v>
      </c>
      <c r="M309" s="122">
        <f t="shared" si="35"/>
        <v>3.1</v>
      </c>
    </row>
    <row r="310" spans="1:13" hidden="1" x14ac:dyDescent="0.2">
      <c r="A310" s="84" t="s">
        <v>2014</v>
      </c>
      <c r="B310" s="85">
        <v>44247</v>
      </c>
      <c r="C310" s="84" t="s">
        <v>2015</v>
      </c>
      <c r="D310" s="123" t="s">
        <v>1785</v>
      </c>
      <c r="E310" s="84" t="str">
        <f t="shared" si="30"/>
        <v>Clinton</v>
      </c>
      <c r="F310" s="84" t="str">
        <f t="shared" si="31"/>
        <v>Barnhard</v>
      </c>
      <c r="G310" s="84" t="str">
        <f t="shared" si="32"/>
        <v>Men Senior</v>
      </c>
      <c r="H310" s="84" t="str">
        <f t="shared" si="33"/>
        <v>Penguin</v>
      </c>
      <c r="I310" s="123"/>
      <c r="J310" s="123" t="s">
        <v>1405</v>
      </c>
      <c r="K310" s="123">
        <v>153</v>
      </c>
      <c r="L310" s="122">
        <f t="shared" si="34"/>
        <v>18.600000000000001</v>
      </c>
      <c r="M310" s="122">
        <f t="shared" si="35"/>
        <v>18.600000000000001</v>
      </c>
    </row>
    <row r="311" spans="1:13" hidden="1" x14ac:dyDescent="0.2">
      <c r="A311" s="84" t="s">
        <v>2014</v>
      </c>
      <c r="B311" s="85">
        <v>44247</v>
      </c>
      <c r="C311" s="84" t="s">
        <v>2015</v>
      </c>
      <c r="D311" s="123" t="s">
        <v>1785</v>
      </c>
      <c r="E311" s="84" t="str">
        <f t="shared" si="30"/>
        <v>Clinton</v>
      </c>
      <c r="F311" s="84" t="str">
        <f t="shared" si="31"/>
        <v>Barnhard</v>
      </c>
      <c r="G311" s="84" t="str">
        <f t="shared" si="32"/>
        <v>Men Senior</v>
      </c>
      <c r="H311" s="84" t="str">
        <f t="shared" si="33"/>
        <v>Penguin</v>
      </c>
      <c r="I311" s="123"/>
      <c r="J311" s="123" t="s">
        <v>1405</v>
      </c>
      <c r="K311" s="123">
        <v>108</v>
      </c>
      <c r="L311" s="122">
        <f t="shared" si="34"/>
        <v>5.6</v>
      </c>
      <c r="M311" s="122">
        <f t="shared" si="35"/>
        <v>5.6</v>
      </c>
    </row>
    <row r="312" spans="1:13" hidden="1" x14ac:dyDescent="0.2">
      <c r="A312" s="84" t="s">
        <v>2014</v>
      </c>
      <c r="B312" s="85">
        <v>44247</v>
      </c>
      <c r="C312" s="84" t="s">
        <v>2015</v>
      </c>
      <c r="D312" s="123" t="s">
        <v>1785</v>
      </c>
      <c r="E312" s="84" t="str">
        <f t="shared" si="30"/>
        <v>Clinton</v>
      </c>
      <c r="F312" s="84" t="str">
        <f t="shared" si="31"/>
        <v>Barnhard</v>
      </c>
      <c r="G312" s="84" t="str">
        <f t="shared" si="32"/>
        <v>Men Senior</v>
      </c>
      <c r="H312" s="84" t="str">
        <f t="shared" si="33"/>
        <v>Penguin</v>
      </c>
      <c r="I312" s="123"/>
      <c r="J312" s="123" t="s">
        <v>1405</v>
      </c>
      <c r="K312" s="123">
        <v>120</v>
      </c>
      <c r="L312" s="122">
        <f t="shared" si="34"/>
        <v>8.1</v>
      </c>
      <c r="M312" s="122">
        <f t="shared" si="35"/>
        <v>8.1</v>
      </c>
    </row>
    <row r="313" spans="1:13" hidden="1" x14ac:dyDescent="0.2">
      <c r="A313" s="84" t="s">
        <v>2014</v>
      </c>
      <c r="B313" s="85">
        <v>44247</v>
      </c>
      <c r="C313" s="84" t="s">
        <v>2015</v>
      </c>
      <c r="D313" s="123" t="s">
        <v>1785</v>
      </c>
      <c r="E313" s="84" t="str">
        <f t="shared" si="30"/>
        <v>Clinton</v>
      </c>
      <c r="F313" s="84" t="str">
        <f t="shared" si="31"/>
        <v>Barnhard</v>
      </c>
      <c r="G313" s="84" t="str">
        <f t="shared" si="32"/>
        <v>Men Senior</v>
      </c>
      <c r="H313" s="84" t="str">
        <f t="shared" si="33"/>
        <v>Penguin</v>
      </c>
      <c r="I313" s="123"/>
      <c r="J313" s="123" t="s">
        <v>1405</v>
      </c>
      <c r="K313" s="123">
        <v>106</v>
      </c>
      <c r="L313" s="122">
        <f t="shared" si="34"/>
        <v>5.3</v>
      </c>
      <c r="M313" s="122">
        <f t="shared" si="35"/>
        <v>5.3</v>
      </c>
    </row>
    <row r="314" spans="1:13" hidden="1" x14ac:dyDescent="0.2">
      <c r="A314" s="84" t="s">
        <v>2014</v>
      </c>
      <c r="B314" s="85">
        <v>44247</v>
      </c>
      <c r="C314" s="84" t="s">
        <v>2015</v>
      </c>
      <c r="D314" s="123" t="s">
        <v>750</v>
      </c>
      <c r="E314" s="84" t="str">
        <f t="shared" si="30"/>
        <v>Elrico</v>
      </c>
      <c r="F314" s="84" t="str">
        <f t="shared" si="31"/>
        <v>Janse v Rensburg</v>
      </c>
      <c r="G314" s="84" t="str">
        <f t="shared" si="32"/>
        <v>Men Veteran</v>
      </c>
      <c r="H314" s="84" t="str">
        <f t="shared" si="33"/>
        <v>Walvis Bay</v>
      </c>
      <c r="I314" s="123"/>
      <c r="J314" s="123"/>
      <c r="K314" s="123"/>
      <c r="L314" s="122" t="str">
        <f t="shared" si="34"/>
        <v/>
      </c>
      <c r="M314" s="122" t="str">
        <f t="shared" si="35"/>
        <v/>
      </c>
    </row>
    <row r="315" spans="1:13" hidden="1" x14ac:dyDescent="0.2">
      <c r="A315" s="84" t="s">
        <v>2014</v>
      </c>
      <c r="B315" s="85">
        <v>44247</v>
      </c>
      <c r="C315" s="84" t="s">
        <v>2015</v>
      </c>
      <c r="D315" s="123" t="s">
        <v>1486</v>
      </c>
      <c r="E315" s="84" t="str">
        <f t="shared" si="30"/>
        <v>Donavin</v>
      </c>
      <c r="F315" s="84" t="str">
        <f t="shared" si="31"/>
        <v>Bezuidehout</v>
      </c>
      <c r="G315" s="84" t="str">
        <f t="shared" si="32"/>
        <v>Men Senior</v>
      </c>
      <c r="H315" s="84" t="str">
        <f t="shared" si="33"/>
        <v>Walvis Bay</v>
      </c>
      <c r="I315" s="123"/>
      <c r="J315" s="123"/>
      <c r="K315" s="123"/>
      <c r="L315" s="122" t="str">
        <f t="shared" si="34"/>
        <v/>
      </c>
      <c r="M315" s="122" t="str">
        <f t="shared" si="35"/>
        <v/>
      </c>
    </row>
    <row r="316" spans="1:13" hidden="1" x14ac:dyDescent="0.2">
      <c r="A316" s="84" t="s">
        <v>2014</v>
      </c>
      <c r="B316" s="85">
        <v>44247</v>
      </c>
      <c r="C316" s="84" t="s">
        <v>2015</v>
      </c>
      <c r="D316" s="123" t="s">
        <v>590</v>
      </c>
      <c r="E316" s="84" t="str">
        <f t="shared" si="30"/>
        <v>Stefan</v>
      </c>
      <c r="F316" s="84" t="str">
        <f t="shared" si="31"/>
        <v>Du Preez</v>
      </c>
      <c r="G316" s="84" t="str">
        <f t="shared" si="32"/>
        <v>Men Master</v>
      </c>
      <c r="H316" s="84" t="str">
        <f t="shared" si="33"/>
        <v>Walvis Bay</v>
      </c>
      <c r="I316" s="123"/>
      <c r="J316" s="123"/>
      <c r="K316" s="123"/>
      <c r="L316" s="122" t="str">
        <f t="shared" si="34"/>
        <v/>
      </c>
      <c r="M316" s="122" t="str">
        <f t="shared" si="35"/>
        <v/>
      </c>
    </row>
    <row r="317" spans="1:13" hidden="1" x14ac:dyDescent="0.2">
      <c r="A317" s="84" t="s">
        <v>2014</v>
      </c>
      <c r="B317" s="85">
        <v>44247</v>
      </c>
      <c r="C317" s="84" t="s">
        <v>2015</v>
      </c>
      <c r="D317" s="123" t="s">
        <v>1320</v>
      </c>
      <c r="E317" s="84" t="str">
        <f t="shared" si="30"/>
        <v>Jaco</v>
      </c>
      <c r="F317" s="84" t="str">
        <f t="shared" si="31"/>
        <v>Duvenhage</v>
      </c>
      <c r="G317" s="84" t="str">
        <f t="shared" si="32"/>
        <v>Men Veteran</v>
      </c>
      <c r="H317" s="84" t="str">
        <f t="shared" si="33"/>
        <v>Mako</v>
      </c>
      <c r="I317" s="123"/>
      <c r="J317" s="123"/>
      <c r="K317" s="123"/>
      <c r="L317" s="122" t="str">
        <f t="shared" si="34"/>
        <v/>
      </c>
      <c r="M317" s="122" t="str">
        <f t="shared" si="35"/>
        <v/>
      </c>
    </row>
    <row r="318" spans="1:13" hidden="1" x14ac:dyDescent="0.2">
      <c r="A318" s="84" t="s">
        <v>2014</v>
      </c>
      <c r="B318" s="85">
        <v>44247</v>
      </c>
      <c r="C318" s="84" t="s">
        <v>2015</v>
      </c>
      <c r="D318" s="123" t="s">
        <v>1323</v>
      </c>
      <c r="E318" s="84" t="str">
        <f t="shared" si="30"/>
        <v>Flippie</v>
      </c>
      <c r="F318" s="84" t="str">
        <f t="shared" si="31"/>
        <v>Scheepers</v>
      </c>
      <c r="G318" s="84" t="str">
        <f t="shared" si="32"/>
        <v>Men Senior</v>
      </c>
      <c r="H318" s="84" t="str">
        <f t="shared" si="33"/>
        <v>Walvis Bay</v>
      </c>
      <c r="I318" s="123"/>
      <c r="J318" s="123" t="s">
        <v>1406</v>
      </c>
      <c r="K318" s="123">
        <v>90</v>
      </c>
      <c r="L318" s="122">
        <f t="shared" si="34"/>
        <v>2.6</v>
      </c>
      <c r="M318" s="122">
        <f t="shared" si="35"/>
        <v>2.6</v>
      </c>
    </row>
    <row r="319" spans="1:13" hidden="1" x14ac:dyDescent="0.2">
      <c r="A319" s="84" t="s">
        <v>2014</v>
      </c>
      <c r="B319" s="85">
        <v>44247</v>
      </c>
      <c r="C319" s="84" t="s">
        <v>2015</v>
      </c>
      <c r="D319" s="123" t="s">
        <v>1323</v>
      </c>
      <c r="E319" s="84" t="str">
        <f t="shared" si="30"/>
        <v>Flippie</v>
      </c>
      <c r="F319" s="84" t="str">
        <f t="shared" si="31"/>
        <v>Scheepers</v>
      </c>
      <c r="G319" s="84" t="str">
        <f t="shared" si="32"/>
        <v>Men Senior</v>
      </c>
      <c r="H319" s="84" t="str">
        <f t="shared" si="33"/>
        <v>Walvis Bay</v>
      </c>
      <c r="I319" s="123"/>
      <c r="J319" s="123" t="s">
        <v>1399</v>
      </c>
      <c r="K319" s="123">
        <v>151</v>
      </c>
      <c r="L319" s="122">
        <f t="shared" si="34"/>
        <v>46.6</v>
      </c>
      <c r="M319" s="122">
        <f t="shared" si="35"/>
        <v>46.6</v>
      </c>
    </row>
    <row r="320" spans="1:13" hidden="1" x14ac:dyDescent="0.2">
      <c r="A320" s="84" t="s">
        <v>2014</v>
      </c>
      <c r="B320" s="85">
        <v>44247</v>
      </c>
      <c r="C320" s="84" t="s">
        <v>2015</v>
      </c>
      <c r="D320" s="123" t="s">
        <v>1323</v>
      </c>
      <c r="E320" s="84" t="str">
        <f t="shared" si="30"/>
        <v>Flippie</v>
      </c>
      <c r="F320" s="84" t="str">
        <f t="shared" si="31"/>
        <v>Scheepers</v>
      </c>
      <c r="G320" s="84" t="str">
        <f t="shared" si="32"/>
        <v>Men Senior</v>
      </c>
      <c r="H320" s="84" t="str">
        <f t="shared" si="33"/>
        <v>Walvis Bay</v>
      </c>
      <c r="I320" s="123"/>
      <c r="J320" s="123" t="s">
        <v>1406</v>
      </c>
      <c r="K320" s="123">
        <v>72</v>
      </c>
      <c r="L320" s="122">
        <f t="shared" si="34"/>
        <v>1.2</v>
      </c>
      <c r="M320" s="122">
        <f t="shared" si="35"/>
        <v>1.2</v>
      </c>
    </row>
    <row r="321" spans="1:13" hidden="1" x14ac:dyDescent="0.2">
      <c r="A321" s="84" t="s">
        <v>2014</v>
      </c>
      <c r="B321" s="85">
        <v>44247</v>
      </c>
      <c r="C321" s="84" t="s">
        <v>2015</v>
      </c>
      <c r="D321" s="123" t="s">
        <v>661</v>
      </c>
      <c r="E321" s="84" t="str">
        <f t="shared" si="30"/>
        <v>Stefan Jnr</v>
      </c>
      <c r="F321" s="84" t="str">
        <f t="shared" si="31"/>
        <v>Du Preez</v>
      </c>
      <c r="G321" s="84" t="str">
        <f t="shared" si="32"/>
        <v>Men U/21</v>
      </c>
      <c r="H321" s="84" t="str">
        <f t="shared" si="33"/>
        <v>Walvis Bay</v>
      </c>
      <c r="I321" s="123"/>
      <c r="J321" s="123" t="s">
        <v>1406</v>
      </c>
      <c r="K321" s="123">
        <v>111</v>
      </c>
      <c r="L321" s="122">
        <f t="shared" si="34"/>
        <v>5.3</v>
      </c>
      <c r="M321" s="122">
        <f t="shared" si="35"/>
        <v>5.3</v>
      </c>
    </row>
    <row r="322" spans="1:13" hidden="1" x14ac:dyDescent="0.2">
      <c r="A322" s="84" t="s">
        <v>2014</v>
      </c>
      <c r="B322" s="85">
        <v>44247</v>
      </c>
      <c r="C322" s="84" t="s">
        <v>2015</v>
      </c>
      <c r="D322" s="123" t="s">
        <v>661</v>
      </c>
      <c r="E322" s="84" t="str">
        <f t="shared" si="30"/>
        <v>Stefan Jnr</v>
      </c>
      <c r="F322" s="84" t="str">
        <f t="shared" si="31"/>
        <v>Du Preez</v>
      </c>
      <c r="G322" s="84" t="str">
        <f t="shared" si="32"/>
        <v>Men U/21</v>
      </c>
      <c r="H322" s="84" t="str">
        <f t="shared" si="33"/>
        <v>Walvis Bay</v>
      </c>
      <c r="I322" s="123"/>
      <c r="J322" s="123" t="s">
        <v>1406</v>
      </c>
      <c r="K322" s="123">
        <v>104</v>
      </c>
      <c r="L322" s="122">
        <f t="shared" si="34"/>
        <v>4.2</v>
      </c>
      <c r="M322" s="122">
        <f t="shared" si="35"/>
        <v>4.2</v>
      </c>
    </row>
    <row r="323" spans="1:13" hidden="1" x14ac:dyDescent="0.2">
      <c r="A323" s="84" t="s">
        <v>2014</v>
      </c>
      <c r="B323" s="85">
        <v>44247</v>
      </c>
      <c r="C323" s="84" t="s">
        <v>2015</v>
      </c>
      <c r="D323" s="123" t="s">
        <v>661</v>
      </c>
      <c r="E323" s="84" t="str">
        <f t="shared" ref="E323:E386" si="36">IF(D323="","",VLOOKUP(D323,Master,3,FALSE))</f>
        <v>Stefan Jnr</v>
      </c>
      <c r="F323" s="84" t="str">
        <f t="shared" ref="F323:F386" si="37">IF(D323="","",VLOOKUP(D323,Master,4,FALSE))</f>
        <v>Du Preez</v>
      </c>
      <c r="G323" s="84" t="str">
        <f t="shared" ref="G323:G386" si="38">IF(D323="","",VLOOKUP(D323,Master,5,FALSE))</f>
        <v>Men U/21</v>
      </c>
      <c r="H323" s="84" t="str">
        <f t="shared" ref="H323:H386" si="39">IF(D323="","",VLOOKUP(D323,Master,2,FALSE))</f>
        <v>Walvis Bay</v>
      </c>
      <c r="I323" s="123"/>
      <c r="J323" s="123" t="s">
        <v>1406</v>
      </c>
      <c r="K323" s="123">
        <v>89</v>
      </c>
      <c r="L323" s="122">
        <f t="shared" ref="L323:L386" si="40">IF(K323="","",IF(I323="",ROUND(HLOOKUP(J323,kgList,K323,FALSE),1),ROUND(HLOOKUP(I323,kgList,K323,FALSE),1)))</f>
        <v>2.5</v>
      </c>
      <c r="M323" s="122">
        <f t="shared" ref="M323:M386" si="41">IF(L323="","",IF(COUNTA(I323:J323)&gt;1,"Edible or Inedible",IF(COUNTA(I323)=1,L323*1,IF(COUNTA(J323)=1,L323*1,"ERROR"))))</f>
        <v>2.5</v>
      </c>
    </row>
    <row r="324" spans="1:13" hidden="1" x14ac:dyDescent="0.2">
      <c r="A324" s="84" t="s">
        <v>2014</v>
      </c>
      <c r="B324" s="85">
        <v>44247</v>
      </c>
      <c r="C324" s="84" t="s">
        <v>2015</v>
      </c>
      <c r="D324" s="123" t="s">
        <v>661</v>
      </c>
      <c r="E324" s="84" t="str">
        <f t="shared" si="36"/>
        <v>Stefan Jnr</v>
      </c>
      <c r="F324" s="84" t="str">
        <f t="shared" si="37"/>
        <v>Du Preez</v>
      </c>
      <c r="G324" s="84" t="str">
        <f t="shared" si="38"/>
        <v>Men U/21</v>
      </c>
      <c r="H324" s="84" t="str">
        <f t="shared" si="39"/>
        <v>Walvis Bay</v>
      </c>
      <c r="I324" s="123"/>
      <c r="J324" s="123" t="s">
        <v>1406</v>
      </c>
      <c r="K324" s="123">
        <v>86</v>
      </c>
      <c r="L324" s="122">
        <f t="shared" si="40"/>
        <v>2.2000000000000002</v>
      </c>
      <c r="M324" s="122">
        <f t="shared" si="41"/>
        <v>2.2000000000000002</v>
      </c>
    </row>
    <row r="325" spans="1:13" hidden="1" x14ac:dyDescent="0.2">
      <c r="A325" s="84" t="s">
        <v>2014</v>
      </c>
      <c r="B325" s="85">
        <v>44247</v>
      </c>
      <c r="C325" s="84" t="s">
        <v>2015</v>
      </c>
      <c r="D325" s="123" t="s">
        <v>685</v>
      </c>
      <c r="E325" s="84" t="str">
        <f t="shared" si="36"/>
        <v>Gunther</v>
      </c>
      <c r="F325" s="84" t="str">
        <f t="shared" si="37"/>
        <v>Krauer</v>
      </c>
      <c r="G325" s="84" t="str">
        <f t="shared" si="38"/>
        <v>Men Veteran</v>
      </c>
      <c r="H325" s="84" t="str">
        <f t="shared" si="39"/>
        <v>Walvis Bay</v>
      </c>
      <c r="I325" s="123"/>
      <c r="J325" s="123" t="s">
        <v>1406</v>
      </c>
      <c r="K325" s="123">
        <v>85</v>
      </c>
      <c r="L325" s="122">
        <f t="shared" si="40"/>
        <v>2.1</v>
      </c>
      <c r="M325" s="122">
        <f t="shared" si="41"/>
        <v>2.1</v>
      </c>
    </row>
    <row r="326" spans="1:13" hidden="1" x14ac:dyDescent="0.2">
      <c r="A326" s="84" t="s">
        <v>2014</v>
      </c>
      <c r="B326" s="85">
        <v>44247</v>
      </c>
      <c r="C326" s="84" t="s">
        <v>2015</v>
      </c>
      <c r="D326" s="123" t="s">
        <v>685</v>
      </c>
      <c r="E326" s="84" t="str">
        <f t="shared" si="36"/>
        <v>Gunther</v>
      </c>
      <c r="F326" s="84" t="str">
        <f t="shared" si="37"/>
        <v>Krauer</v>
      </c>
      <c r="G326" s="84" t="str">
        <f t="shared" si="38"/>
        <v>Men Veteran</v>
      </c>
      <c r="H326" s="84" t="str">
        <f t="shared" si="39"/>
        <v>Walvis Bay</v>
      </c>
      <c r="I326" s="123"/>
      <c r="J326" s="123" t="s">
        <v>1406</v>
      </c>
      <c r="K326" s="123">
        <v>100</v>
      </c>
      <c r="L326" s="122">
        <f t="shared" si="40"/>
        <v>3.7</v>
      </c>
      <c r="M326" s="122">
        <f t="shared" si="41"/>
        <v>3.7</v>
      </c>
    </row>
    <row r="327" spans="1:13" hidden="1" x14ac:dyDescent="0.2">
      <c r="A327" s="84" t="s">
        <v>2014</v>
      </c>
      <c r="B327" s="85">
        <v>44247</v>
      </c>
      <c r="C327" s="84" t="s">
        <v>2015</v>
      </c>
      <c r="D327" s="123" t="s">
        <v>578</v>
      </c>
      <c r="E327" s="84" t="str">
        <f t="shared" si="36"/>
        <v>Terence</v>
      </c>
      <c r="F327" s="84" t="str">
        <f t="shared" si="37"/>
        <v>Clark</v>
      </c>
      <c r="G327" s="84" t="str">
        <f t="shared" si="38"/>
        <v>Men Master</v>
      </c>
      <c r="H327" s="84" t="str">
        <f t="shared" si="39"/>
        <v>Walvis Bay</v>
      </c>
      <c r="I327" s="123"/>
      <c r="J327" s="123" t="s">
        <v>1406</v>
      </c>
      <c r="K327" s="123">
        <v>120</v>
      </c>
      <c r="L327" s="122">
        <f t="shared" si="40"/>
        <v>7</v>
      </c>
      <c r="M327" s="122">
        <f t="shared" si="41"/>
        <v>7</v>
      </c>
    </row>
    <row r="328" spans="1:13" hidden="1" x14ac:dyDescent="0.2">
      <c r="A328" s="84" t="s">
        <v>2014</v>
      </c>
      <c r="B328" s="85">
        <v>44247</v>
      </c>
      <c r="C328" s="84" t="s">
        <v>2015</v>
      </c>
      <c r="D328" s="123" t="s">
        <v>578</v>
      </c>
      <c r="E328" s="84" t="str">
        <f t="shared" si="36"/>
        <v>Terence</v>
      </c>
      <c r="F328" s="84" t="str">
        <f t="shared" si="37"/>
        <v>Clark</v>
      </c>
      <c r="G328" s="84" t="str">
        <f t="shared" si="38"/>
        <v>Men Master</v>
      </c>
      <c r="H328" s="84" t="str">
        <f t="shared" si="39"/>
        <v>Walvis Bay</v>
      </c>
      <c r="I328" s="123"/>
      <c r="J328" s="123" t="s">
        <v>1406</v>
      </c>
      <c r="K328" s="123">
        <v>106</v>
      </c>
      <c r="L328" s="122">
        <f t="shared" si="40"/>
        <v>4.5</v>
      </c>
      <c r="M328" s="122">
        <f t="shared" si="41"/>
        <v>4.5</v>
      </c>
    </row>
    <row r="329" spans="1:13" hidden="1" x14ac:dyDescent="0.2">
      <c r="A329" s="84" t="s">
        <v>2014</v>
      </c>
      <c r="B329" s="85">
        <v>44247</v>
      </c>
      <c r="C329" s="84" t="s">
        <v>2015</v>
      </c>
      <c r="D329" s="123" t="s">
        <v>578</v>
      </c>
      <c r="E329" s="84" t="str">
        <f t="shared" si="36"/>
        <v>Terence</v>
      </c>
      <c r="F329" s="84" t="str">
        <f t="shared" si="37"/>
        <v>Clark</v>
      </c>
      <c r="G329" s="84" t="str">
        <f t="shared" si="38"/>
        <v>Men Master</v>
      </c>
      <c r="H329" s="84" t="str">
        <f t="shared" si="39"/>
        <v>Walvis Bay</v>
      </c>
      <c r="I329" s="123"/>
      <c r="J329" s="123" t="s">
        <v>1405</v>
      </c>
      <c r="K329" s="123">
        <v>151</v>
      </c>
      <c r="L329" s="122">
        <f t="shared" si="40"/>
        <v>17.8</v>
      </c>
      <c r="M329" s="122">
        <f t="shared" si="41"/>
        <v>17.8</v>
      </c>
    </row>
    <row r="330" spans="1:13" hidden="1" x14ac:dyDescent="0.2">
      <c r="A330" s="84" t="s">
        <v>2014</v>
      </c>
      <c r="B330" s="85">
        <v>44247</v>
      </c>
      <c r="C330" s="84" t="s">
        <v>2015</v>
      </c>
      <c r="D330" s="123" t="s">
        <v>578</v>
      </c>
      <c r="E330" s="84" t="str">
        <f t="shared" si="36"/>
        <v>Terence</v>
      </c>
      <c r="F330" s="84" t="str">
        <f t="shared" si="37"/>
        <v>Clark</v>
      </c>
      <c r="G330" s="84" t="str">
        <f t="shared" si="38"/>
        <v>Men Master</v>
      </c>
      <c r="H330" s="84" t="str">
        <f t="shared" si="39"/>
        <v>Walvis Bay</v>
      </c>
      <c r="I330" s="123"/>
      <c r="J330" s="123" t="s">
        <v>1405</v>
      </c>
      <c r="K330" s="123">
        <v>149</v>
      </c>
      <c r="L330" s="122">
        <f t="shared" si="40"/>
        <v>17</v>
      </c>
      <c r="M330" s="122">
        <f t="shared" si="41"/>
        <v>17</v>
      </c>
    </row>
    <row r="331" spans="1:13" hidden="1" x14ac:dyDescent="0.2">
      <c r="A331" s="84" t="s">
        <v>2014</v>
      </c>
      <c r="B331" s="85">
        <v>44247</v>
      </c>
      <c r="C331" s="84" t="s">
        <v>2015</v>
      </c>
      <c r="D331" s="123" t="s">
        <v>1271</v>
      </c>
      <c r="E331" s="84" t="str">
        <f t="shared" si="36"/>
        <v>Leon</v>
      </c>
      <c r="F331" s="84" t="str">
        <f t="shared" si="37"/>
        <v>Sagner</v>
      </c>
      <c r="G331" s="84" t="str">
        <f t="shared" si="38"/>
        <v>Men Veteran</v>
      </c>
      <c r="H331" s="84" t="str">
        <f t="shared" si="39"/>
        <v>Walvis Bay</v>
      </c>
      <c r="I331" s="123"/>
      <c r="J331" s="123" t="s">
        <v>1405</v>
      </c>
      <c r="K331" s="123">
        <v>149</v>
      </c>
      <c r="L331" s="122">
        <f t="shared" si="40"/>
        <v>17</v>
      </c>
      <c r="M331" s="122">
        <f t="shared" si="41"/>
        <v>17</v>
      </c>
    </row>
    <row r="332" spans="1:13" hidden="1" x14ac:dyDescent="0.2">
      <c r="A332" s="84" t="s">
        <v>2014</v>
      </c>
      <c r="B332" s="85">
        <v>44247</v>
      </c>
      <c r="C332" s="84" t="s">
        <v>2015</v>
      </c>
      <c r="D332" s="123" t="s">
        <v>1714</v>
      </c>
      <c r="E332" s="84" t="str">
        <f t="shared" si="36"/>
        <v>Francois Jnr</v>
      </c>
      <c r="F332" s="84" t="str">
        <f t="shared" si="37"/>
        <v>Wolfaardt</v>
      </c>
      <c r="G332" s="84" t="str">
        <f t="shared" si="38"/>
        <v>Men U/16</v>
      </c>
      <c r="H332" s="84" t="str">
        <f t="shared" si="39"/>
        <v>Walvis Bay</v>
      </c>
      <c r="I332" s="123"/>
      <c r="J332" s="123" t="s">
        <v>1405</v>
      </c>
      <c r="K332" s="123">
        <v>145</v>
      </c>
      <c r="L332" s="122">
        <f t="shared" si="40"/>
        <v>15.5</v>
      </c>
      <c r="M332" s="122">
        <f t="shared" si="41"/>
        <v>15.5</v>
      </c>
    </row>
    <row r="333" spans="1:13" hidden="1" x14ac:dyDescent="0.2">
      <c r="A333" s="84" t="s">
        <v>2014</v>
      </c>
      <c r="B333" s="85">
        <v>44247</v>
      </c>
      <c r="C333" s="84" t="s">
        <v>2015</v>
      </c>
      <c r="D333" s="123" t="s">
        <v>1714</v>
      </c>
      <c r="E333" s="84" t="str">
        <f t="shared" si="36"/>
        <v>Francois Jnr</v>
      </c>
      <c r="F333" s="84" t="str">
        <f t="shared" si="37"/>
        <v>Wolfaardt</v>
      </c>
      <c r="G333" s="84" t="str">
        <f t="shared" si="38"/>
        <v>Men U/16</v>
      </c>
      <c r="H333" s="84" t="str">
        <f t="shared" si="39"/>
        <v>Walvis Bay</v>
      </c>
      <c r="I333" s="123"/>
      <c r="J333" s="123" t="s">
        <v>1421</v>
      </c>
      <c r="K333" s="123">
        <v>121</v>
      </c>
      <c r="L333" s="122">
        <f t="shared" si="40"/>
        <v>16.2</v>
      </c>
      <c r="M333" s="122">
        <f t="shared" si="41"/>
        <v>16.2</v>
      </c>
    </row>
    <row r="334" spans="1:13" hidden="1" x14ac:dyDescent="0.2">
      <c r="A334" s="84" t="s">
        <v>2014</v>
      </c>
      <c r="B334" s="85">
        <v>44247</v>
      </c>
      <c r="C334" s="84" t="s">
        <v>2015</v>
      </c>
      <c r="D334" s="123" t="s">
        <v>1702</v>
      </c>
      <c r="E334" s="84" t="str">
        <f t="shared" si="36"/>
        <v>Janco</v>
      </c>
      <c r="F334" s="84" t="str">
        <f t="shared" si="37"/>
        <v>Duvenhage</v>
      </c>
      <c r="G334" s="84" t="str">
        <f t="shared" si="38"/>
        <v>Men U/16</v>
      </c>
      <c r="H334" s="84" t="str">
        <f t="shared" si="39"/>
        <v>Mako</v>
      </c>
      <c r="I334" s="123"/>
      <c r="J334" s="123" t="s">
        <v>20</v>
      </c>
      <c r="K334" s="123">
        <v>85</v>
      </c>
      <c r="L334" s="122">
        <f t="shared" si="40"/>
        <v>2.2000000000000002</v>
      </c>
      <c r="M334" s="122">
        <f t="shared" si="41"/>
        <v>2.2000000000000002</v>
      </c>
    </row>
    <row r="335" spans="1:13" hidden="1" x14ac:dyDescent="0.2">
      <c r="A335" s="84" t="s">
        <v>2014</v>
      </c>
      <c r="B335" s="85">
        <v>44247</v>
      </c>
      <c r="C335" s="84" t="s">
        <v>2015</v>
      </c>
      <c r="D335" s="123" t="s">
        <v>1702</v>
      </c>
      <c r="E335" s="84" t="str">
        <f t="shared" si="36"/>
        <v>Janco</v>
      </c>
      <c r="F335" s="84" t="str">
        <f t="shared" si="37"/>
        <v>Duvenhage</v>
      </c>
      <c r="G335" s="84" t="str">
        <f t="shared" si="38"/>
        <v>Men U/16</v>
      </c>
      <c r="H335" s="84" t="str">
        <f t="shared" si="39"/>
        <v>Mako</v>
      </c>
      <c r="I335" s="123"/>
      <c r="J335" s="123" t="s">
        <v>1405</v>
      </c>
      <c r="K335" s="123">
        <v>136</v>
      </c>
      <c r="L335" s="122">
        <f t="shared" si="40"/>
        <v>12.4</v>
      </c>
      <c r="M335" s="122">
        <f t="shared" si="41"/>
        <v>12.4</v>
      </c>
    </row>
    <row r="336" spans="1:13" hidden="1" x14ac:dyDescent="0.2">
      <c r="A336" s="84" t="s">
        <v>2014</v>
      </c>
      <c r="B336" s="85">
        <v>44247</v>
      </c>
      <c r="C336" s="84" t="s">
        <v>2015</v>
      </c>
      <c r="D336" s="123" t="s">
        <v>637</v>
      </c>
      <c r="E336" s="84" t="str">
        <f t="shared" si="36"/>
        <v>Werner</v>
      </c>
      <c r="F336" s="84" t="str">
        <f t="shared" si="37"/>
        <v>van Riet</v>
      </c>
      <c r="G336" s="84" t="str">
        <f t="shared" si="38"/>
        <v>Men Veteran</v>
      </c>
      <c r="H336" s="84" t="str">
        <f t="shared" si="39"/>
        <v>Walvis Bay</v>
      </c>
      <c r="I336" s="123"/>
      <c r="J336" s="123" t="s">
        <v>1405</v>
      </c>
      <c r="K336" s="123">
        <v>141</v>
      </c>
      <c r="L336" s="122">
        <f t="shared" si="40"/>
        <v>14.1</v>
      </c>
      <c r="M336" s="122">
        <f t="shared" si="41"/>
        <v>14.1</v>
      </c>
    </row>
    <row r="337" spans="1:13" hidden="1" x14ac:dyDescent="0.2">
      <c r="A337" s="84" t="s">
        <v>2014</v>
      </c>
      <c r="B337" s="85">
        <v>44247</v>
      </c>
      <c r="C337" s="84" t="s">
        <v>2015</v>
      </c>
      <c r="D337" s="123" t="s">
        <v>637</v>
      </c>
      <c r="E337" s="84" t="str">
        <f t="shared" si="36"/>
        <v>Werner</v>
      </c>
      <c r="F337" s="84" t="str">
        <f t="shared" si="37"/>
        <v>van Riet</v>
      </c>
      <c r="G337" s="84" t="str">
        <f t="shared" si="38"/>
        <v>Men Veteran</v>
      </c>
      <c r="H337" s="84" t="str">
        <f t="shared" si="39"/>
        <v>Walvis Bay</v>
      </c>
      <c r="I337" s="123"/>
      <c r="J337" s="123" t="s">
        <v>1405</v>
      </c>
      <c r="K337" s="123">
        <v>143</v>
      </c>
      <c r="L337" s="122">
        <f t="shared" si="40"/>
        <v>14.8</v>
      </c>
      <c r="M337" s="122">
        <f t="shared" si="41"/>
        <v>14.8</v>
      </c>
    </row>
    <row r="338" spans="1:13" hidden="1" x14ac:dyDescent="0.2">
      <c r="A338" s="84" t="s">
        <v>2014</v>
      </c>
      <c r="B338" s="85">
        <v>44247</v>
      </c>
      <c r="C338" s="84" t="s">
        <v>2015</v>
      </c>
      <c r="D338" s="123" t="s">
        <v>637</v>
      </c>
      <c r="E338" s="84" t="str">
        <f t="shared" si="36"/>
        <v>Werner</v>
      </c>
      <c r="F338" s="84" t="str">
        <f t="shared" si="37"/>
        <v>van Riet</v>
      </c>
      <c r="G338" s="84" t="str">
        <f t="shared" si="38"/>
        <v>Men Veteran</v>
      </c>
      <c r="H338" s="84" t="str">
        <f t="shared" si="39"/>
        <v>Walvis Bay</v>
      </c>
      <c r="I338" s="123"/>
      <c r="J338" s="123" t="s">
        <v>1406</v>
      </c>
      <c r="K338" s="123">
        <v>71</v>
      </c>
      <c r="L338" s="122">
        <f t="shared" si="40"/>
        <v>1.1000000000000001</v>
      </c>
      <c r="M338" s="122">
        <f t="shared" si="41"/>
        <v>1.1000000000000001</v>
      </c>
    </row>
    <row r="339" spans="1:13" hidden="1" x14ac:dyDescent="0.2">
      <c r="A339" s="84" t="s">
        <v>2014</v>
      </c>
      <c r="B339" s="85">
        <v>44247</v>
      </c>
      <c r="C339" s="84" t="s">
        <v>2015</v>
      </c>
      <c r="D339" s="123" t="s">
        <v>1261</v>
      </c>
      <c r="E339" s="84" t="str">
        <f t="shared" si="36"/>
        <v>Martin</v>
      </c>
      <c r="F339" s="84" t="str">
        <f t="shared" si="37"/>
        <v>Cordier</v>
      </c>
      <c r="G339" s="84" t="str">
        <f t="shared" si="38"/>
        <v>Men Veteran</v>
      </c>
      <c r="H339" s="84" t="str">
        <f t="shared" si="39"/>
        <v>Walvis Bay</v>
      </c>
      <c r="I339" s="123"/>
      <c r="J339" s="123" t="s">
        <v>1421</v>
      </c>
      <c r="K339" s="123">
        <v>116</v>
      </c>
      <c r="L339" s="122">
        <f t="shared" si="40"/>
        <v>14.2</v>
      </c>
      <c r="M339" s="122">
        <f t="shared" si="41"/>
        <v>14.2</v>
      </c>
    </row>
    <row r="340" spans="1:13" hidden="1" x14ac:dyDescent="0.2">
      <c r="A340" s="84" t="s">
        <v>2014</v>
      </c>
      <c r="B340" s="85">
        <v>44247</v>
      </c>
      <c r="C340" s="84" t="s">
        <v>2015</v>
      </c>
      <c r="D340" s="123" t="s">
        <v>1261</v>
      </c>
      <c r="E340" s="84" t="str">
        <f t="shared" si="36"/>
        <v>Martin</v>
      </c>
      <c r="F340" s="84" t="str">
        <f t="shared" si="37"/>
        <v>Cordier</v>
      </c>
      <c r="G340" s="84" t="str">
        <f t="shared" si="38"/>
        <v>Men Veteran</v>
      </c>
      <c r="H340" s="84" t="str">
        <f t="shared" si="39"/>
        <v>Walvis Bay</v>
      </c>
      <c r="I340" s="123" t="s">
        <v>19</v>
      </c>
      <c r="J340" s="123"/>
      <c r="K340" s="123">
        <v>60</v>
      </c>
      <c r="L340" s="122">
        <f t="shared" si="40"/>
        <v>2.2000000000000002</v>
      </c>
      <c r="M340" s="122">
        <f t="shared" si="41"/>
        <v>2.2000000000000002</v>
      </c>
    </row>
    <row r="341" spans="1:13" hidden="1" x14ac:dyDescent="0.2">
      <c r="A341" s="84" t="s">
        <v>2014</v>
      </c>
      <c r="B341" s="85">
        <v>44247</v>
      </c>
      <c r="C341" s="84" t="s">
        <v>2015</v>
      </c>
      <c r="D341" s="123" t="s">
        <v>1261</v>
      </c>
      <c r="E341" s="84" t="str">
        <f t="shared" si="36"/>
        <v>Martin</v>
      </c>
      <c r="F341" s="84" t="str">
        <f t="shared" si="37"/>
        <v>Cordier</v>
      </c>
      <c r="G341" s="84" t="str">
        <f t="shared" si="38"/>
        <v>Men Veteran</v>
      </c>
      <c r="H341" s="84" t="str">
        <f t="shared" si="39"/>
        <v>Walvis Bay</v>
      </c>
      <c r="I341" s="123"/>
      <c r="J341" s="123" t="s">
        <v>1405</v>
      </c>
      <c r="K341" s="123">
        <v>133</v>
      </c>
      <c r="L341" s="122">
        <f t="shared" si="40"/>
        <v>11.5</v>
      </c>
      <c r="M341" s="122">
        <f t="shared" si="41"/>
        <v>11.5</v>
      </c>
    </row>
    <row r="342" spans="1:13" hidden="1" x14ac:dyDescent="0.2">
      <c r="A342" s="84" t="s">
        <v>2014</v>
      </c>
      <c r="B342" s="85">
        <v>44247</v>
      </c>
      <c r="C342" s="84" t="s">
        <v>2015</v>
      </c>
      <c r="D342" s="123" t="s">
        <v>1261</v>
      </c>
      <c r="E342" s="84" t="str">
        <f t="shared" si="36"/>
        <v>Martin</v>
      </c>
      <c r="F342" s="84" t="str">
        <f t="shared" si="37"/>
        <v>Cordier</v>
      </c>
      <c r="G342" s="84" t="str">
        <f t="shared" si="38"/>
        <v>Men Veteran</v>
      </c>
      <c r="H342" s="84" t="str">
        <f t="shared" si="39"/>
        <v>Walvis Bay</v>
      </c>
      <c r="I342" s="123"/>
      <c r="J342" s="123" t="s">
        <v>1405</v>
      </c>
      <c r="K342" s="123">
        <v>107</v>
      </c>
      <c r="L342" s="122">
        <f t="shared" si="40"/>
        <v>5.5</v>
      </c>
      <c r="M342" s="122">
        <f t="shared" si="41"/>
        <v>5.5</v>
      </c>
    </row>
    <row r="343" spans="1:13" hidden="1" x14ac:dyDescent="0.2">
      <c r="A343" s="84" t="s">
        <v>2014</v>
      </c>
      <c r="B343" s="85">
        <v>44247</v>
      </c>
      <c r="C343" s="84" t="s">
        <v>2015</v>
      </c>
      <c r="D343" s="123" t="s">
        <v>1261</v>
      </c>
      <c r="E343" s="84" t="str">
        <f t="shared" si="36"/>
        <v>Martin</v>
      </c>
      <c r="F343" s="84" t="str">
        <f t="shared" si="37"/>
        <v>Cordier</v>
      </c>
      <c r="G343" s="84" t="str">
        <f t="shared" si="38"/>
        <v>Men Veteran</v>
      </c>
      <c r="H343" s="84" t="str">
        <f t="shared" si="39"/>
        <v>Walvis Bay</v>
      </c>
      <c r="I343" s="123"/>
      <c r="J343" s="123" t="s">
        <v>1405</v>
      </c>
      <c r="K343" s="123">
        <v>129</v>
      </c>
      <c r="L343" s="122">
        <f t="shared" si="40"/>
        <v>10.4</v>
      </c>
      <c r="M343" s="122">
        <f t="shared" si="41"/>
        <v>10.4</v>
      </c>
    </row>
    <row r="344" spans="1:13" hidden="1" x14ac:dyDescent="0.2">
      <c r="A344" s="84" t="s">
        <v>2014</v>
      </c>
      <c r="B344" s="85">
        <v>44247</v>
      </c>
      <c r="C344" s="84" t="s">
        <v>2015</v>
      </c>
      <c r="D344" s="123" t="s">
        <v>1261</v>
      </c>
      <c r="E344" s="84" t="str">
        <f t="shared" si="36"/>
        <v>Martin</v>
      </c>
      <c r="F344" s="84" t="str">
        <f t="shared" si="37"/>
        <v>Cordier</v>
      </c>
      <c r="G344" s="84" t="str">
        <f t="shared" si="38"/>
        <v>Men Veteran</v>
      </c>
      <c r="H344" s="84" t="str">
        <f t="shared" si="39"/>
        <v>Walvis Bay</v>
      </c>
      <c r="I344" s="123"/>
      <c r="J344" s="123" t="s">
        <v>1405</v>
      </c>
      <c r="K344" s="123">
        <v>93</v>
      </c>
      <c r="L344" s="122">
        <f t="shared" si="40"/>
        <v>3.4</v>
      </c>
      <c r="M344" s="122">
        <f t="shared" si="41"/>
        <v>3.4</v>
      </c>
    </row>
    <row r="345" spans="1:13" hidden="1" x14ac:dyDescent="0.2">
      <c r="A345" s="84" t="s">
        <v>2014</v>
      </c>
      <c r="B345" s="85">
        <v>44247</v>
      </c>
      <c r="C345" s="84" t="s">
        <v>2015</v>
      </c>
      <c r="D345" s="123" t="s">
        <v>1261</v>
      </c>
      <c r="E345" s="84" t="str">
        <f t="shared" si="36"/>
        <v>Martin</v>
      </c>
      <c r="F345" s="84" t="str">
        <f t="shared" si="37"/>
        <v>Cordier</v>
      </c>
      <c r="G345" s="84" t="str">
        <f t="shared" si="38"/>
        <v>Men Veteran</v>
      </c>
      <c r="H345" s="84" t="str">
        <f t="shared" si="39"/>
        <v>Walvis Bay</v>
      </c>
      <c r="I345" s="123"/>
      <c r="J345" s="123" t="s">
        <v>1405</v>
      </c>
      <c r="K345" s="123">
        <v>114</v>
      </c>
      <c r="L345" s="122">
        <f t="shared" si="40"/>
        <v>6.8</v>
      </c>
      <c r="M345" s="122">
        <f t="shared" si="41"/>
        <v>6.8</v>
      </c>
    </row>
    <row r="346" spans="1:13" hidden="1" x14ac:dyDescent="0.2">
      <c r="A346" s="84" t="s">
        <v>2014</v>
      </c>
      <c r="B346" s="85">
        <v>44247</v>
      </c>
      <c r="C346" s="84" t="s">
        <v>2015</v>
      </c>
      <c r="D346" s="123" t="s">
        <v>843</v>
      </c>
      <c r="E346" s="84" t="str">
        <f t="shared" si="36"/>
        <v>Sean</v>
      </c>
      <c r="F346" s="84" t="str">
        <f t="shared" si="37"/>
        <v>Oberg</v>
      </c>
      <c r="G346" s="84" t="str">
        <f t="shared" si="38"/>
        <v>Men Senior</v>
      </c>
      <c r="H346" s="84" t="str">
        <f t="shared" si="39"/>
        <v>Walvis Bay</v>
      </c>
      <c r="I346" s="123"/>
      <c r="J346" s="123" t="s">
        <v>1405</v>
      </c>
      <c r="K346" s="123">
        <v>78</v>
      </c>
      <c r="L346" s="122">
        <f t="shared" si="40"/>
        <v>1.9</v>
      </c>
      <c r="M346" s="122">
        <f t="shared" si="41"/>
        <v>1.9</v>
      </c>
    </row>
    <row r="347" spans="1:13" hidden="1" x14ac:dyDescent="0.2">
      <c r="A347" s="84" t="s">
        <v>2014</v>
      </c>
      <c r="B347" s="85">
        <v>44247</v>
      </c>
      <c r="C347" s="84" t="s">
        <v>2015</v>
      </c>
      <c r="D347" s="123" t="s">
        <v>843</v>
      </c>
      <c r="E347" s="84" t="str">
        <f t="shared" si="36"/>
        <v>Sean</v>
      </c>
      <c r="F347" s="84" t="str">
        <f t="shared" si="37"/>
        <v>Oberg</v>
      </c>
      <c r="G347" s="84" t="str">
        <f t="shared" si="38"/>
        <v>Men Senior</v>
      </c>
      <c r="H347" s="84" t="str">
        <f t="shared" si="39"/>
        <v>Walvis Bay</v>
      </c>
      <c r="I347" s="123"/>
      <c r="J347" s="123" t="s">
        <v>1406</v>
      </c>
      <c r="K347" s="123">
        <v>127</v>
      </c>
      <c r="L347" s="122">
        <f t="shared" si="40"/>
        <v>8.5</v>
      </c>
      <c r="M347" s="122">
        <f t="shared" si="41"/>
        <v>8.5</v>
      </c>
    </row>
    <row r="348" spans="1:13" hidden="1" x14ac:dyDescent="0.2">
      <c r="A348" s="84" t="s">
        <v>2014</v>
      </c>
      <c r="B348" s="85">
        <v>44247</v>
      </c>
      <c r="C348" s="84" t="s">
        <v>2015</v>
      </c>
      <c r="D348" s="123" t="s">
        <v>1351</v>
      </c>
      <c r="E348" s="84" t="str">
        <f t="shared" si="36"/>
        <v>Justin</v>
      </c>
      <c r="F348" s="84" t="str">
        <f t="shared" si="37"/>
        <v>Smith</v>
      </c>
      <c r="G348" s="84" t="str">
        <f t="shared" si="38"/>
        <v>Men U/21</v>
      </c>
      <c r="H348" s="84" t="str">
        <f t="shared" si="39"/>
        <v>Walvis Bay</v>
      </c>
      <c r="I348" s="123"/>
      <c r="J348" s="123" t="s">
        <v>1405</v>
      </c>
      <c r="K348" s="123">
        <v>79</v>
      </c>
      <c r="L348" s="122">
        <f t="shared" si="40"/>
        <v>1.9</v>
      </c>
      <c r="M348" s="122">
        <f t="shared" si="41"/>
        <v>1.9</v>
      </c>
    </row>
    <row r="349" spans="1:13" hidden="1" x14ac:dyDescent="0.2">
      <c r="A349" s="84" t="s">
        <v>2014</v>
      </c>
      <c r="B349" s="85">
        <v>44247</v>
      </c>
      <c r="C349" s="84" t="s">
        <v>2015</v>
      </c>
      <c r="D349" s="123" t="s">
        <v>1351</v>
      </c>
      <c r="E349" s="84" t="str">
        <f t="shared" si="36"/>
        <v>Justin</v>
      </c>
      <c r="F349" s="84" t="str">
        <f t="shared" si="37"/>
        <v>Smith</v>
      </c>
      <c r="G349" s="84" t="str">
        <f t="shared" si="38"/>
        <v>Men U/21</v>
      </c>
      <c r="H349" s="84" t="str">
        <f t="shared" si="39"/>
        <v>Walvis Bay</v>
      </c>
      <c r="I349" s="123"/>
      <c r="J349" s="123" t="s">
        <v>1405</v>
      </c>
      <c r="K349" s="123">
        <v>118</v>
      </c>
      <c r="L349" s="122">
        <f t="shared" si="40"/>
        <v>7.6</v>
      </c>
      <c r="M349" s="122">
        <f t="shared" si="41"/>
        <v>7.6</v>
      </c>
    </row>
    <row r="350" spans="1:13" hidden="1" x14ac:dyDescent="0.2">
      <c r="A350" s="84" t="s">
        <v>2014</v>
      </c>
      <c r="B350" s="85">
        <v>44247</v>
      </c>
      <c r="C350" s="84" t="s">
        <v>2015</v>
      </c>
      <c r="D350" s="123" t="s">
        <v>1934</v>
      </c>
      <c r="E350" s="84" t="str">
        <f t="shared" si="36"/>
        <v>Dylan</v>
      </c>
      <c r="F350" s="84" t="str">
        <f t="shared" si="37"/>
        <v>Spencer</v>
      </c>
      <c r="G350" s="84" t="str">
        <f t="shared" si="38"/>
        <v>Men Senior</v>
      </c>
      <c r="H350" s="84" t="str">
        <f t="shared" si="39"/>
        <v>Walvis Bay</v>
      </c>
      <c r="I350" s="123"/>
      <c r="J350" s="123" t="s">
        <v>1421</v>
      </c>
      <c r="K350" s="123">
        <v>108</v>
      </c>
      <c r="L350" s="122">
        <f t="shared" si="40"/>
        <v>11.3</v>
      </c>
      <c r="M350" s="122">
        <f t="shared" si="41"/>
        <v>11.3</v>
      </c>
    </row>
    <row r="351" spans="1:13" hidden="1" x14ac:dyDescent="0.2">
      <c r="A351" s="84" t="s">
        <v>2014</v>
      </c>
      <c r="B351" s="85">
        <v>44247</v>
      </c>
      <c r="C351" s="84" t="s">
        <v>2015</v>
      </c>
      <c r="D351" s="123" t="s">
        <v>1934</v>
      </c>
      <c r="E351" s="84" t="str">
        <f t="shared" si="36"/>
        <v>Dylan</v>
      </c>
      <c r="F351" s="84" t="str">
        <f t="shared" si="37"/>
        <v>Spencer</v>
      </c>
      <c r="G351" s="84" t="str">
        <f t="shared" si="38"/>
        <v>Men Senior</v>
      </c>
      <c r="H351" s="84" t="str">
        <f t="shared" si="39"/>
        <v>Walvis Bay</v>
      </c>
      <c r="I351" s="123"/>
      <c r="J351" s="123" t="s">
        <v>1405</v>
      </c>
      <c r="K351" s="123">
        <v>112</v>
      </c>
      <c r="L351" s="122">
        <f t="shared" si="40"/>
        <v>6.4</v>
      </c>
      <c r="M351" s="122">
        <f t="shared" si="41"/>
        <v>6.4</v>
      </c>
    </row>
    <row r="352" spans="1:13" hidden="1" x14ac:dyDescent="0.2">
      <c r="A352" s="84" t="s">
        <v>2014</v>
      </c>
      <c r="B352" s="85">
        <v>44247</v>
      </c>
      <c r="C352" s="84" t="s">
        <v>2015</v>
      </c>
      <c r="D352" s="123" t="s">
        <v>1934</v>
      </c>
      <c r="E352" s="84" t="str">
        <f t="shared" si="36"/>
        <v>Dylan</v>
      </c>
      <c r="F352" s="84" t="str">
        <f t="shared" si="37"/>
        <v>Spencer</v>
      </c>
      <c r="G352" s="84" t="str">
        <f t="shared" si="38"/>
        <v>Men Senior</v>
      </c>
      <c r="H352" s="84" t="str">
        <f t="shared" si="39"/>
        <v>Walvis Bay</v>
      </c>
      <c r="I352" s="123"/>
      <c r="J352" s="123" t="s">
        <v>1406</v>
      </c>
      <c r="K352" s="123">
        <v>84</v>
      </c>
      <c r="L352" s="122">
        <f t="shared" si="40"/>
        <v>2</v>
      </c>
      <c r="M352" s="122">
        <f t="shared" si="41"/>
        <v>2</v>
      </c>
    </row>
    <row r="353" spans="1:13" hidden="1" x14ac:dyDescent="0.2">
      <c r="A353" s="84" t="s">
        <v>2014</v>
      </c>
      <c r="B353" s="85">
        <v>44247</v>
      </c>
      <c r="C353" s="84" t="s">
        <v>2015</v>
      </c>
      <c r="D353" s="123" t="s">
        <v>1695</v>
      </c>
      <c r="E353" s="84" t="str">
        <f t="shared" si="36"/>
        <v>Brandon</v>
      </c>
      <c r="F353" s="84" t="str">
        <f t="shared" si="37"/>
        <v>Grane</v>
      </c>
      <c r="G353" s="84" t="str">
        <f t="shared" si="38"/>
        <v>Men U/21</v>
      </c>
      <c r="H353" s="84" t="str">
        <f t="shared" si="39"/>
        <v>Walvis Bay</v>
      </c>
      <c r="I353" s="123"/>
      <c r="J353" s="123" t="s">
        <v>1405</v>
      </c>
      <c r="K353" s="123">
        <v>92</v>
      </c>
      <c r="L353" s="122">
        <f t="shared" si="40"/>
        <v>3.3</v>
      </c>
      <c r="M353" s="122">
        <f t="shared" si="41"/>
        <v>3.3</v>
      </c>
    </row>
    <row r="354" spans="1:13" hidden="1" x14ac:dyDescent="0.2">
      <c r="A354" s="84" t="s">
        <v>2014</v>
      </c>
      <c r="B354" s="85">
        <v>44247</v>
      </c>
      <c r="C354" s="84" t="s">
        <v>2015</v>
      </c>
      <c r="D354" s="123" t="s">
        <v>1695</v>
      </c>
      <c r="E354" s="84" t="str">
        <f t="shared" si="36"/>
        <v>Brandon</v>
      </c>
      <c r="F354" s="84" t="str">
        <f t="shared" si="37"/>
        <v>Grane</v>
      </c>
      <c r="G354" s="84" t="str">
        <f t="shared" si="38"/>
        <v>Men U/21</v>
      </c>
      <c r="H354" s="84" t="str">
        <f t="shared" si="39"/>
        <v>Walvis Bay</v>
      </c>
      <c r="I354" s="123"/>
      <c r="J354" s="123" t="s">
        <v>1405</v>
      </c>
      <c r="K354" s="123">
        <v>152</v>
      </c>
      <c r="L354" s="122">
        <f t="shared" si="40"/>
        <v>18.2</v>
      </c>
      <c r="M354" s="122">
        <f t="shared" si="41"/>
        <v>18.2</v>
      </c>
    </row>
    <row r="355" spans="1:13" hidden="1" x14ac:dyDescent="0.2">
      <c r="A355" s="84" t="s">
        <v>2014</v>
      </c>
      <c r="B355" s="85">
        <v>44247</v>
      </c>
      <c r="C355" s="84" t="s">
        <v>2015</v>
      </c>
      <c r="D355" s="123" t="s">
        <v>1695</v>
      </c>
      <c r="E355" s="84" t="str">
        <f t="shared" si="36"/>
        <v>Brandon</v>
      </c>
      <c r="F355" s="84" t="str">
        <f t="shared" si="37"/>
        <v>Grane</v>
      </c>
      <c r="G355" s="84" t="str">
        <f t="shared" si="38"/>
        <v>Men U/21</v>
      </c>
      <c r="H355" s="84" t="str">
        <f t="shared" si="39"/>
        <v>Walvis Bay</v>
      </c>
      <c r="I355" s="123"/>
      <c r="J355" s="123" t="s">
        <v>1406</v>
      </c>
      <c r="K355" s="123">
        <v>94</v>
      </c>
      <c r="L355" s="122">
        <f t="shared" si="40"/>
        <v>3</v>
      </c>
      <c r="M355" s="122">
        <f t="shared" si="41"/>
        <v>3</v>
      </c>
    </row>
    <row r="356" spans="1:13" hidden="1" x14ac:dyDescent="0.2">
      <c r="A356" s="84" t="s">
        <v>2014</v>
      </c>
      <c r="B356" s="85">
        <v>44247</v>
      </c>
      <c r="C356" s="84" t="s">
        <v>2015</v>
      </c>
      <c r="D356" s="123" t="s">
        <v>1695</v>
      </c>
      <c r="E356" s="84" t="str">
        <f t="shared" si="36"/>
        <v>Brandon</v>
      </c>
      <c r="F356" s="84" t="str">
        <f t="shared" si="37"/>
        <v>Grane</v>
      </c>
      <c r="G356" s="84" t="str">
        <f t="shared" si="38"/>
        <v>Men U/21</v>
      </c>
      <c r="H356" s="84" t="str">
        <f t="shared" si="39"/>
        <v>Walvis Bay</v>
      </c>
      <c r="I356" s="123"/>
      <c r="J356" s="123" t="s">
        <v>1406</v>
      </c>
      <c r="K356" s="123">
        <v>102</v>
      </c>
      <c r="L356" s="122">
        <f t="shared" si="40"/>
        <v>4</v>
      </c>
      <c r="M356" s="122">
        <f t="shared" si="41"/>
        <v>4</v>
      </c>
    </row>
    <row r="357" spans="1:13" hidden="1" x14ac:dyDescent="0.2">
      <c r="A357" s="84" t="s">
        <v>2014</v>
      </c>
      <c r="B357" s="85">
        <v>44247</v>
      </c>
      <c r="C357" s="84" t="s">
        <v>2015</v>
      </c>
      <c r="D357" s="123" t="s">
        <v>1695</v>
      </c>
      <c r="E357" s="84" t="str">
        <f t="shared" si="36"/>
        <v>Brandon</v>
      </c>
      <c r="F357" s="84" t="str">
        <f t="shared" si="37"/>
        <v>Grane</v>
      </c>
      <c r="G357" s="84" t="str">
        <f t="shared" si="38"/>
        <v>Men U/21</v>
      </c>
      <c r="H357" s="84" t="str">
        <f t="shared" si="39"/>
        <v>Walvis Bay</v>
      </c>
      <c r="I357" s="123"/>
      <c r="J357" s="123" t="s">
        <v>1406</v>
      </c>
      <c r="K357" s="123">
        <v>90</v>
      </c>
      <c r="L357" s="122">
        <f t="shared" si="40"/>
        <v>2.6</v>
      </c>
      <c r="M357" s="122">
        <f t="shared" si="41"/>
        <v>2.6</v>
      </c>
    </row>
    <row r="358" spans="1:13" hidden="1" x14ac:dyDescent="0.2">
      <c r="A358" s="84" t="s">
        <v>2014</v>
      </c>
      <c r="B358" s="85">
        <v>44247</v>
      </c>
      <c r="C358" s="84" t="s">
        <v>2015</v>
      </c>
      <c r="D358" s="123" t="s">
        <v>1695</v>
      </c>
      <c r="E358" s="84" t="str">
        <f t="shared" si="36"/>
        <v>Brandon</v>
      </c>
      <c r="F358" s="84" t="str">
        <f t="shared" si="37"/>
        <v>Grane</v>
      </c>
      <c r="G358" s="84" t="str">
        <f t="shared" si="38"/>
        <v>Men U/21</v>
      </c>
      <c r="H358" s="84" t="str">
        <f t="shared" si="39"/>
        <v>Walvis Bay</v>
      </c>
      <c r="I358" s="123"/>
      <c r="J358" s="123" t="s">
        <v>1406</v>
      </c>
      <c r="K358" s="123">
        <v>85</v>
      </c>
      <c r="L358" s="122">
        <f t="shared" si="40"/>
        <v>2.1</v>
      </c>
      <c r="M358" s="122">
        <f t="shared" si="41"/>
        <v>2.1</v>
      </c>
    </row>
    <row r="359" spans="1:13" hidden="1" x14ac:dyDescent="0.2">
      <c r="A359" s="84" t="s">
        <v>2014</v>
      </c>
      <c r="B359" s="85">
        <v>44247</v>
      </c>
      <c r="C359" s="84" t="s">
        <v>2015</v>
      </c>
      <c r="D359" s="123" t="s">
        <v>1695</v>
      </c>
      <c r="E359" s="84" t="str">
        <f t="shared" si="36"/>
        <v>Brandon</v>
      </c>
      <c r="F359" s="84" t="str">
        <f t="shared" si="37"/>
        <v>Grane</v>
      </c>
      <c r="G359" s="84" t="str">
        <f t="shared" si="38"/>
        <v>Men U/21</v>
      </c>
      <c r="H359" s="84" t="str">
        <f t="shared" si="39"/>
        <v>Walvis Bay</v>
      </c>
      <c r="I359" s="123"/>
      <c r="J359" s="123" t="s">
        <v>1406</v>
      </c>
      <c r="K359" s="123">
        <v>85</v>
      </c>
      <c r="L359" s="122">
        <f t="shared" si="40"/>
        <v>2.1</v>
      </c>
      <c r="M359" s="122">
        <f t="shared" si="41"/>
        <v>2.1</v>
      </c>
    </row>
    <row r="360" spans="1:13" hidden="1" x14ac:dyDescent="0.2">
      <c r="A360" s="84" t="s">
        <v>2014</v>
      </c>
      <c r="B360" s="85">
        <v>44247</v>
      </c>
      <c r="C360" s="84" t="s">
        <v>2015</v>
      </c>
      <c r="D360" s="123" t="s">
        <v>1695</v>
      </c>
      <c r="E360" s="84" t="str">
        <f t="shared" si="36"/>
        <v>Brandon</v>
      </c>
      <c r="F360" s="84" t="str">
        <f t="shared" si="37"/>
        <v>Grane</v>
      </c>
      <c r="G360" s="84" t="str">
        <f t="shared" si="38"/>
        <v>Men U/21</v>
      </c>
      <c r="H360" s="84" t="str">
        <f t="shared" si="39"/>
        <v>Walvis Bay</v>
      </c>
      <c r="I360" s="123"/>
      <c r="J360" s="123" t="s">
        <v>1406</v>
      </c>
      <c r="K360" s="123">
        <v>120</v>
      </c>
      <c r="L360" s="122">
        <f t="shared" si="40"/>
        <v>7</v>
      </c>
      <c r="M360" s="122">
        <f t="shared" si="41"/>
        <v>7</v>
      </c>
    </row>
    <row r="361" spans="1:13" hidden="1" x14ac:dyDescent="0.2">
      <c r="A361" s="84" t="s">
        <v>2014</v>
      </c>
      <c r="B361" s="85">
        <v>44247</v>
      </c>
      <c r="C361" s="84" t="s">
        <v>2015</v>
      </c>
      <c r="D361" s="123" t="s">
        <v>1695</v>
      </c>
      <c r="E361" s="84" t="str">
        <f t="shared" si="36"/>
        <v>Brandon</v>
      </c>
      <c r="F361" s="84" t="str">
        <f t="shared" si="37"/>
        <v>Grane</v>
      </c>
      <c r="G361" s="84" t="str">
        <f t="shared" si="38"/>
        <v>Men U/21</v>
      </c>
      <c r="H361" s="84" t="str">
        <f t="shared" si="39"/>
        <v>Walvis Bay</v>
      </c>
      <c r="I361" s="123"/>
      <c r="J361" s="123" t="s">
        <v>20</v>
      </c>
      <c r="K361" s="123">
        <v>99</v>
      </c>
      <c r="L361" s="122">
        <f t="shared" si="40"/>
        <v>3.6</v>
      </c>
      <c r="M361" s="122">
        <f t="shared" si="41"/>
        <v>3.6</v>
      </c>
    </row>
    <row r="362" spans="1:13" hidden="1" x14ac:dyDescent="0.2">
      <c r="A362" s="84" t="s">
        <v>2014</v>
      </c>
      <c r="B362" s="85">
        <v>44247</v>
      </c>
      <c r="C362" s="84" t="s">
        <v>2015</v>
      </c>
      <c r="D362" s="123" t="s">
        <v>673</v>
      </c>
      <c r="E362" s="84" t="str">
        <f t="shared" si="36"/>
        <v>Stewart</v>
      </c>
      <c r="F362" s="84" t="str">
        <f t="shared" si="37"/>
        <v>Reimann</v>
      </c>
      <c r="G362" s="84" t="str">
        <f t="shared" si="38"/>
        <v>Men U/16</v>
      </c>
      <c r="H362" s="84" t="str">
        <f t="shared" si="39"/>
        <v>Walvis Bay</v>
      </c>
      <c r="I362" s="123"/>
      <c r="J362" s="123" t="s">
        <v>20</v>
      </c>
      <c r="K362" s="123">
        <v>71</v>
      </c>
      <c r="L362" s="122">
        <f t="shared" si="40"/>
        <v>1.3</v>
      </c>
      <c r="M362" s="122">
        <f t="shared" si="41"/>
        <v>1.3</v>
      </c>
    </row>
    <row r="363" spans="1:13" hidden="1" x14ac:dyDescent="0.2">
      <c r="A363" s="84" t="s">
        <v>2014</v>
      </c>
      <c r="B363" s="85">
        <v>44247</v>
      </c>
      <c r="C363" s="84" t="s">
        <v>2015</v>
      </c>
      <c r="D363" s="123" t="s">
        <v>673</v>
      </c>
      <c r="E363" s="84" t="str">
        <f t="shared" si="36"/>
        <v>Stewart</v>
      </c>
      <c r="F363" s="84" t="str">
        <f t="shared" si="37"/>
        <v>Reimann</v>
      </c>
      <c r="G363" s="84" t="str">
        <f t="shared" si="38"/>
        <v>Men U/16</v>
      </c>
      <c r="H363" s="84" t="str">
        <f t="shared" si="39"/>
        <v>Walvis Bay</v>
      </c>
      <c r="I363" s="123"/>
      <c r="J363" s="123" t="s">
        <v>1405</v>
      </c>
      <c r="K363" s="123">
        <v>126</v>
      </c>
      <c r="L363" s="122">
        <f t="shared" si="40"/>
        <v>9.6</v>
      </c>
      <c r="M363" s="122">
        <f t="shared" si="41"/>
        <v>9.6</v>
      </c>
    </row>
    <row r="364" spans="1:13" hidden="1" x14ac:dyDescent="0.2">
      <c r="A364" s="84" t="s">
        <v>2014</v>
      </c>
      <c r="B364" s="85">
        <v>44247</v>
      </c>
      <c r="C364" s="84" t="s">
        <v>2015</v>
      </c>
      <c r="D364" s="123" t="s">
        <v>669</v>
      </c>
      <c r="E364" s="84" t="str">
        <f t="shared" si="36"/>
        <v>Chris</v>
      </c>
      <c r="F364" s="84" t="str">
        <f t="shared" si="37"/>
        <v>Scholtz</v>
      </c>
      <c r="G364" s="84" t="str">
        <f t="shared" si="38"/>
        <v>Men Veteran</v>
      </c>
      <c r="H364" s="84" t="str">
        <f t="shared" si="39"/>
        <v>Walvis Bay</v>
      </c>
      <c r="I364" s="123"/>
      <c r="J364" s="123" t="s">
        <v>1405</v>
      </c>
      <c r="K364" s="123">
        <v>174</v>
      </c>
      <c r="L364" s="122">
        <f t="shared" si="40"/>
        <v>29</v>
      </c>
      <c r="M364" s="122">
        <f t="shared" si="41"/>
        <v>29</v>
      </c>
    </row>
    <row r="365" spans="1:13" hidden="1" x14ac:dyDescent="0.2">
      <c r="A365" s="84" t="s">
        <v>2014</v>
      </c>
      <c r="B365" s="85">
        <v>44247</v>
      </c>
      <c r="C365" s="84" t="s">
        <v>2015</v>
      </c>
      <c r="D365" s="123" t="s">
        <v>1450</v>
      </c>
      <c r="E365" s="84" t="str">
        <f t="shared" si="36"/>
        <v>Frikkie</v>
      </c>
      <c r="F365" s="84" t="str">
        <f t="shared" si="37"/>
        <v>Ferreira</v>
      </c>
      <c r="G365" s="84" t="str">
        <f t="shared" si="38"/>
        <v>Men Master</v>
      </c>
      <c r="H365" s="84" t="str">
        <f t="shared" si="39"/>
        <v>Walvis Bay</v>
      </c>
      <c r="I365" s="123"/>
      <c r="J365" s="123" t="s">
        <v>1405</v>
      </c>
      <c r="K365" s="123">
        <v>134</v>
      </c>
      <c r="L365" s="122">
        <f t="shared" si="40"/>
        <v>11.8</v>
      </c>
      <c r="M365" s="122">
        <f t="shared" si="41"/>
        <v>11.8</v>
      </c>
    </row>
    <row r="366" spans="1:13" hidden="1" x14ac:dyDescent="0.2">
      <c r="A366" s="84" t="s">
        <v>2014</v>
      </c>
      <c r="B366" s="85">
        <v>44247</v>
      </c>
      <c r="C366" s="84" t="s">
        <v>2015</v>
      </c>
      <c r="D366" s="123" t="s">
        <v>1450</v>
      </c>
      <c r="E366" s="84" t="str">
        <f t="shared" si="36"/>
        <v>Frikkie</v>
      </c>
      <c r="F366" s="84" t="str">
        <f t="shared" si="37"/>
        <v>Ferreira</v>
      </c>
      <c r="G366" s="84" t="str">
        <f t="shared" si="38"/>
        <v>Men Master</v>
      </c>
      <c r="H366" s="84" t="str">
        <f t="shared" si="39"/>
        <v>Walvis Bay</v>
      </c>
      <c r="I366" s="123"/>
      <c r="J366" s="123" t="s">
        <v>1406</v>
      </c>
      <c r="K366" s="123">
        <v>103</v>
      </c>
      <c r="L366" s="122">
        <f t="shared" si="40"/>
        <v>4.0999999999999996</v>
      </c>
      <c r="M366" s="122">
        <f t="shared" si="41"/>
        <v>4.0999999999999996</v>
      </c>
    </row>
    <row r="367" spans="1:13" hidden="1" x14ac:dyDescent="0.2">
      <c r="A367" s="84" t="s">
        <v>2014</v>
      </c>
      <c r="B367" s="85">
        <v>44247</v>
      </c>
      <c r="C367" s="84" t="s">
        <v>2015</v>
      </c>
      <c r="D367" s="123" t="s">
        <v>1450</v>
      </c>
      <c r="E367" s="84" t="str">
        <f t="shared" si="36"/>
        <v>Frikkie</v>
      </c>
      <c r="F367" s="84" t="str">
        <f t="shared" si="37"/>
        <v>Ferreira</v>
      </c>
      <c r="G367" s="84" t="str">
        <f t="shared" si="38"/>
        <v>Men Master</v>
      </c>
      <c r="H367" s="84" t="str">
        <f t="shared" si="39"/>
        <v>Walvis Bay</v>
      </c>
      <c r="I367" s="123"/>
      <c r="J367" s="123" t="s">
        <v>1421</v>
      </c>
      <c r="K367" s="123">
        <v>95</v>
      </c>
      <c r="L367" s="122">
        <f t="shared" si="40"/>
        <v>7.5</v>
      </c>
      <c r="M367" s="122">
        <f t="shared" si="41"/>
        <v>7.5</v>
      </c>
    </row>
    <row r="368" spans="1:13" hidden="1" x14ac:dyDescent="0.2">
      <c r="A368" s="84" t="s">
        <v>2014</v>
      </c>
      <c r="B368" s="85">
        <v>44247</v>
      </c>
      <c r="C368" s="84" t="s">
        <v>2015</v>
      </c>
      <c r="D368" s="123" t="s">
        <v>1450</v>
      </c>
      <c r="E368" s="84" t="str">
        <f t="shared" si="36"/>
        <v>Frikkie</v>
      </c>
      <c r="F368" s="84" t="str">
        <f t="shared" si="37"/>
        <v>Ferreira</v>
      </c>
      <c r="G368" s="84" t="str">
        <f t="shared" si="38"/>
        <v>Men Master</v>
      </c>
      <c r="H368" s="84" t="str">
        <f t="shared" si="39"/>
        <v>Walvis Bay</v>
      </c>
      <c r="I368" s="123"/>
      <c r="J368" s="123" t="s">
        <v>8</v>
      </c>
      <c r="K368" s="123">
        <v>81</v>
      </c>
      <c r="L368" s="122">
        <f t="shared" si="40"/>
        <v>4.2</v>
      </c>
      <c r="M368" s="122">
        <f t="shared" si="41"/>
        <v>4.2</v>
      </c>
    </row>
    <row r="369" spans="1:13" hidden="1" x14ac:dyDescent="0.2">
      <c r="A369" s="84" t="s">
        <v>2014</v>
      </c>
      <c r="B369" s="85">
        <v>44247</v>
      </c>
      <c r="C369" s="84" t="s">
        <v>2015</v>
      </c>
      <c r="D369" s="123" t="s">
        <v>1713</v>
      </c>
      <c r="E369" s="84" t="str">
        <f t="shared" si="36"/>
        <v>Breggie</v>
      </c>
      <c r="F369" s="84" t="str">
        <f t="shared" si="37"/>
        <v>Ferreira</v>
      </c>
      <c r="G369" s="84" t="str">
        <f t="shared" si="38"/>
        <v>Ladies Master</v>
      </c>
      <c r="H369" s="84" t="str">
        <f t="shared" si="39"/>
        <v>Walvis Bay</v>
      </c>
      <c r="I369" s="123"/>
      <c r="J369" s="123" t="s">
        <v>1405</v>
      </c>
      <c r="K369" s="123">
        <v>75</v>
      </c>
      <c r="L369" s="122">
        <f t="shared" si="40"/>
        <v>1.6</v>
      </c>
      <c r="M369" s="122">
        <f t="shared" si="41"/>
        <v>1.6</v>
      </c>
    </row>
    <row r="370" spans="1:13" hidden="1" x14ac:dyDescent="0.2">
      <c r="A370" s="84" t="s">
        <v>2014</v>
      </c>
      <c r="B370" s="85">
        <v>44247</v>
      </c>
      <c r="C370" s="84" t="s">
        <v>2015</v>
      </c>
      <c r="D370" s="123" t="s">
        <v>1713</v>
      </c>
      <c r="E370" s="84" t="str">
        <f t="shared" si="36"/>
        <v>Breggie</v>
      </c>
      <c r="F370" s="84" t="str">
        <f t="shared" si="37"/>
        <v>Ferreira</v>
      </c>
      <c r="G370" s="84" t="str">
        <f t="shared" si="38"/>
        <v>Ladies Master</v>
      </c>
      <c r="H370" s="84" t="str">
        <f t="shared" si="39"/>
        <v>Walvis Bay</v>
      </c>
      <c r="I370" s="123" t="s">
        <v>7</v>
      </c>
      <c r="J370" s="123"/>
      <c r="K370" s="123">
        <v>42</v>
      </c>
      <c r="L370" s="122">
        <f t="shared" si="40"/>
        <v>2.2999999999999998</v>
      </c>
      <c r="M370" s="122">
        <f t="shared" si="41"/>
        <v>2.2999999999999998</v>
      </c>
    </row>
    <row r="371" spans="1:13" hidden="1" x14ac:dyDescent="0.2">
      <c r="A371" s="84" t="s">
        <v>2014</v>
      </c>
      <c r="B371" s="85">
        <v>44247</v>
      </c>
      <c r="C371" s="84" t="s">
        <v>2015</v>
      </c>
      <c r="D371" s="123" t="s">
        <v>1713</v>
      </c>
      <c r="E371" s="84" t="str">
        <f t="shared" si="36"/>
        <v>Breggie</v>
      </c>
      <c r="F371" s="84" t="str">
        <f t="shared" si="37"/>
        <v>Ferreira</v>
      </c>
      <c r="G371" s="84" t="str">
        <f t="shared" si="38"/>
        <v>Ladies Master</v>
      </c>
      <c r="H371" s="84" t="str">
        <f t="shared" si="39"/>
        <v>Walvis Bay</v>
      </c>
      <c r="I371" s="123" t="s">
        <v>19</v>
      </c>
      <c r="J371" s="123"/>
      <c r="K371" s="123">
        <v>55</v>
      </c>
      <c r="L371" s="122">
        <f t="shared" si="40"/>
        <v>1.7</v>
      </c>
      <c r="M371" s="122">
        <f t="shared" si="41"/>
        <v>1.7</v>
      </c>
    </row>
    <row r="372" spans="1:13" hidden="1" x14ac:dyDescent="0.2">
      <c r="A372" s="84" t="s">
        <v>2014</v>
      </c>
      <c r="B372" s="85">
        <v>44247</v>
      </c>
      <c r="C372" s="84" t="s">
        <v>2015</v>
      </c>
      <c r="D372" s="123" t="s">
        <v>1713</v>
      </c>
      <c r="E372" s="84" t="str">
        <f t="shared" si="36"/>
        <v>Breggie</v>
      </c>
      <c r="F372" s="84" t="str">
        <f t="shared" si="37"/>
        <v>Ferreira</v>
      </c>
      <c r="G372" s="84" t="str">
        <f t="shared" si="38"/>
        <v>Ladies Master</v>
      </c>
      <c r="H372" s="84" t="str">
        <f t="shared" si="39"/>
        <v>Walvis Bay</v>
      </c>
      <c r="I372" s="123"/>
      <c r="J372" s="123" t="s">
        <v>8</v>
      </c>
      <c r="K372" s="123">
        <v>62</v>
      </c>
      <c r="L372" s="122">
        <f t="shared" si="40"/>
        <v>1.9</v>
      </c>
      <c r="M372" s="122">
        <f t="shared" si="41"/>
        <v>1.9</v>
      </c>
    </row>
    <row r="373" spans="1:13" hidden="1" x14ac:dyDescent="0.2">
      <c r="A373" s="84" t="s">
        <v>2014</v>
      </c>
      <c r="B373" s="85">
        <v>44247</v>
      </c>
      <c r="C373" s="84" t="s">
        <v>2015</v>
      </c>
      <c r="D373" s="123" t="s">
        <v>724</v>
      </c>
      <c r="E373" s="84" t="str">
        <f t="shared" si="36"/>
        <v>Alessandro</v>
      </c>
      <c r="F373" s="84" t="str">
        <f t="shared" si="37"/>
        <v>Engelbrecht</v>
      </c>
      <c r="G373" s="84" t="str">
        <f t="shared" si="38"/>
        <v>Men U/21</v>
      </c>
      <c r="H373" s="84" t="str">
        <f t="shared" si="39"/>
        <v>Walvis Bay</v>
      </c>
      <c r="I373" s="123"/>
      <c r="J373" s="123" t="s">
        <v>1406</v>
      </c>
      <c r="K373" s="123">
        <v>118</v>
      </c>
      <c r="L373" s="122">
        <f t="shared" si="40"/>
        <v>6.6</v>
      </c>
      <c r="M373" s="122">
        <f t="shared" si="41"/>
        <v>6.6</v>
      </c>
    </row>
    <row r="374" spans="1:13" hidden="1" x14ac:dyDescent="0.2">
      <c r="A374" s="84" t="s">
        <v>2014</v>
      </c>
      <c r="B374" s="85">
        <v>44247</v>
      </c>
      <c r="C374" s="84" t="s">
        <v>2015</v>
      </c>
      <c r="D374" s="123" t="s">
        <v>645</v>
      </c>
      <c r="E374" s="84" t="str">
        <f t="shared" si="36"/>
        <v>Dian</v>
      </c>
      <c r="F374" s="84" t="str">
        <f t="shared" si="37"/>
        <v>Neethling</v>
      </c>
      <c r="G374" s="84" t="str">
        <f t="shared" si="38"/>
        <v>Men U/21</v>
      </c>
      <c r="H374" s="84" t="str">
        <f t="shared" si="39"/>
        <v>Walvis Bay</v>
      </c>
      <c r="I374" s="123"/>
      <c r="J374" s="123" t="s">
        <v>1406</v>
      </c>
      <c r="K374" s="123">
        <v>105</v>
      </c>
      <c r="L374" s="122">
        <f t="shared" si="40"/>
        <v>4.4000000000000004</v>
      </c>
      <c r="M374" s="122">
        <f t="shared" si="41"/>
        <v>4.4000000000000004</v>
      </c>
    </row>
    <row r="375" spans="1:13" hidden="1" x14ac:dyDescent="0.2">
      <c r="A375" s="84" t="s">
        <v>2014</v>
      </c>
      <c r="B375" s="85">
        <v>44247</v>
      </c>
      <c r="C375" s="84" t="s">
        <v>2015</v>
      </c>
      <c r="D375" s="123" t="s">
        <v>645</v>
      </c>
      <c r="E375" s="84" t="str">
        <f t="shared" si="36"/>
        <v>Dian</v>
      </c>
      <c r="F375" s="84" t="str">
        <f t="shared" si="37"/>
        <v>Neethling</v>
      </c>
      <c r="G375" s="84" t="str">
        <f t="shared" si="38"/>
        <v>Men U/21</v>
      </c>
      <c r="H375" s="84" t="str">
        <f t="shared" si="39"/>
        <v>Walvis Bay</v>
      </c>
      <c r="I375" s="123"/>
      <c r="J375" s="123" t="s">
        <v>1406</v>
      </c>
      <c r="K375" s="123">
        <v>83</v>
      </c>
      <c r="L375" s="122">
        <f t="shared" si="40"/>
        <v>1.9</v>
      </c>
      <c r="M375" s="122">
        <f t="shared" si="41"/>
        <v>1.9</v>
      </c>
    </row>
    <row r="376" spans="1:13" hidden="1" x14ac:dyDescent="0.2">
      <c r="A376" s="84" t="s">
        <v>2014</v>
      </c>
      <c r="B376" s="85">
        <v>44247</v>
      </c>
      <c r="C376" s="84" t="s">
        <v>2015</v>
      </c>
      <c r="D376" s="123" t="s">
        <v>645</v>
      </c>
      <c r="E376" s="84" t="str">
        <f t="shared" si="36"/>
        <v>Dian</v>
      </c>
      <c r="F376" s="84" t="str">
        <f t="shared" si="37"/>
        <v>Neethling</v>
      </c>
      <c r="G376" s="84" t="str">
        <f t="shared" si="38"/>
        <v>Men U/21</v>
      </c>
      <c r="H376" s="84" t="str">
        <f t="shared" si="39"/>
        <v>Walvis Bay</v>
      </c>
      <c r="I376" s="123"/>
      <c r="J376" s="123" t="s">
        <v>1405</v>
      </c>
      <c r="K376" s="123">
        <v>147</v>
      </c>
      <c r="L376" s="122">
        <f t="shared" si="40"/>
        <v>16.2</v>
      </c>
      <c r="M376" s="122">
        <f t="shared" si="41"/>
        <v>16.2</v>
      </c>
    </row>
    <row r="377" spans="1:13" hidden="1" x14ac:dyDescent="0.2">
      <c r="A377" s="84" t="s">
        <v>2014</v>
      </c>
      <c r="B377" s="85">
        <v>44247</v>
      </c>
      <c r="C377" s="84" t="s">
        <v>2015</v>
      </c>
      <c r="D377" s="123" t="s">
        <v>645</v>
      </c>
      <c r="E377" s="84" t="str">
        <f t="shared" si="36"/>
        <v>Dian</v>
      </c>
      <c r="F377" s="84" t="str">
        <f t="shared" si="37"/>
        <v>Neethling</v>
      </c>
      <c r="G377" s="84" t="str">
        <f t="shared" si="38"/>
        <v>Men U/21</v>
      </c>
      <c r="H377" s="84" t="str">
        <f t="shared" si="39"/>
        <v>Walvis Bay</v>
      </c>
      <c r="I377" s="123"/>
      <c r="J377" s="123" t="s">
        <v>20</v>
      </c>
      <c r="K377" s="123">
        <v>83</v>
      </c>
      <c r="L377" s="122">
        <f t="shared" si="40"/>
        <v>2.1</v>
      </c>
      <c r="M377" s="122">
        <f t="shared" si="41"/>
        <v>2.1</v>
      </c>
    </row>
    <row r="378" spans="1:13" hidden="1" x14ac:dyDescent="0.2">
      <c r="A378" s="84" t="s">
        <v>2014</v>
      </c>
      <c r="B378" s="85">
        <v>44247</v>
      </c>
      <c r="C378" s="84" t="s">
        <v>2015</v>
      </c>
      <c r="D378" s="123" t="s">
        <v>1881</v>
      </c>
      <c r="E378" s="84" t="str">
        <f t="shared" si="36"/>
        <v>Andre</v>
      </c>
      <c r="F378" s="84" t="str">
        <f t="shared" si="37"/>
        <v>Bezuidehout</v>
      </c>
      <c r="G378" s="84" t="str">
        <f t="shared" si="38"/>
        <v>Men Master</v>
      </c>
      <c r="H378" s="84" t="str">
        <f t="shared" si="39"/>
        <v>Walvis Bay</v>
      </c>
      <c r="I378" s="123"/>
      <c r="J378" s="123" t="s">
        <v>1406</v>
      </c>
      <c r="K378" s="123">
        <v>109</v>
      </c>
      <c r="L378" s="122">
        <f t="shared" si="40"/>
        <v>5</v>
      </c>
      <c r="M378" s="122">
        <f t="shared" si="41"/>
        <v>5</v>
      </c>
    </row>
    <row r="379" spans="1:13" hidden="1" x14ac:dyDescent="0.2">
      <c r="A379" s="84" t="s">
        <v>2014</v>
      </c>
      <c r="B379" s="85">
        <v>44247</v>
      </c>
      <c r="C379" s="84" t="s">
        <v>2015</v>
      </c>
      <c r="D379" s="123" t="s">
        <v>1881</v>
      </c>
      <c r="E379" s="84" t="str">
        <f t="shared" si="36"/>
        <v>Andre</v>
      </c>
      <c r="F379" s="84" t="str">
        <f t="shared" si="37"/>
        <v>Bezuidehout</v>
      </c>
      <c r="G379" s="84" t="str">
        <f t="shared" si="38"/>
        <v>Men Master</v>
      </c>
      <c r="H379" s="84" t="str">
        <f t="shared" si="39"/>
        <v>Walvis Bay</v>
      </c>
      <c r="I379" s="123"/>
      <c r="J379" s="123" t="s">
        <v>1405</v>
      </c>
      <c r="K379" s="123">
        <v>110</v>
      </c>
      <c r="L379" s="122">
        <f t="shared" si="40"/>
        <v>6</v>
      </c>
      <c r="M379" s="122">
        <f t="shared" si="41"/>
        <v>6</v>
      </c>
    </row>
    <row r="380" spans="1:13" hidden="1" x14ac:dyDescent="0.2">
      <c r="A380" s="84" t="s">
        <v>2014</v>
      </c>
      <c r="B380" s="85">
        <v>44247</v>
      </c>
      <c r="C380" s="84" t="s">
        <v>2015</v>
      </c>
      <c r="D380" s="123" t="s">
        <v>922</v>
      </c>
      <c r="E380" s="84" t="str">
        <f t="shared" si="36"/>
        <v>Raymond</v>
      </c>
      <c r="F380" s="84" t="str">
        <f t="shared" si="37"/>
        <v>Duvenhage</v>
      </c>
      <c r="G380" s="84" t="str">
        <f t="shared" si="38"/>
        <v>Men Senior</v>
      </c>
      <c r="H380" s="84" t="str">
        <f t="shared" si="39"/>
        <v>Walvis Bay</v>
      </c>
      <c r="I380" s="123"/>
      <c r="J380" s="123" t="s">
        <v>1406</v>
      </c>
      <c r="K380" s="123">
        <v>75</v>
      </c>
      <c r="L380" s="122">
        <f t="shared" si="40"/>
        <v>1.3</v>
      </c>
      <c r="M380" s="122">
        <f t="shared" si="41"/>
        <v>1.3</v>
      </c>
    </row>
    <row r="381" spans="1:13" hidden="1" x14ac:dyDescent="0.2">
      <c r="A381" s="84" t="s">
        <v>2014</v>
      </c>
      <c r="B381" s="85">
        <v>44247</v>
      </c>
      <c r="C381" s="84" t="s">
        <v>2015</v>
      </c>
      <c r="D381" s="123" t="s">
        <v>693</v>
      </c>
      <c r="E381" s="84" t="str">
        <f t="shared" si="36"/>
        <v>Gerard</v>
      </c>
      <c r="F381" s="84" t="str">
        <f t="shared" si="37"/>
        <v>Hough</v>
      </c>
      <c r="G381" s="84" t="str">
        <f t="shared" si="38"/>
        <v>Men U/21</v>
      </c>
      <c r="H381" s="84" t="str">
        <f t="shared" si="39"/>
        <v>Mako</v>
      </c>
      <c r="I381" s="123"/>
      <c r="J381" s="123" t="s">
        <v>1405</v>
      </c>
      <c r="K381" s="123">
        <v>134</v>
      </c>
      <c r="L381" s="122">
        <f t="shared" si="40"/>
        <v>11.8</v>
      </c>
      <c r="M381" s="122">
        <f t="shared" si="41"/>
        <v>11.8</v>
      </c>
    </row>
    <row r="382" spans="1:13" hidden="1" x14ac:dyDescent="0.2">
      <c r="A382" s="84" t="s">
        <v>2014</v>
      </c>
      <c r="B382" s="85">
        <v>44247</v>
      </c>
      <c r="C382" s="84" t="s">
        <v>2015</v>
      </c>
      <c r="D382" s="123" t="s">
        <v>693</v>
      </c>
      <c r="E382" s="84" t="str">
        <f t="shared" si="36"/>
        <v>Gerard</v>
      </c>
      <c r="F382" s="84" t="str">
        <f t="shared" si="37"/>
        <v>Hough</v>
      </c>
      <c r="G382" s="84" t="str">
        <f t="shared" si="38"/>
        <v>Men U/21</v>
      </c>
      <c r="H382" s="84" t="str">
        <f t="shared" si="39"/>
        <v>Mako</v>
      </c>
      <c r="I382" s="123"/>
      <c r="J382" s="123" t="s">
        <v>1405</v>
      </c>
      <c r="K382" s="123">
        <v>120</v>
      </c>
      <c r="L382" s="122">
        <f t="shared" si="40"/>
        <v>8.1</v>
      </c>
      <c r="M382" s="122">
        <f t="shared" si="41"/>
        <v>8.1</v>
      </c>
    </row>
    <row r="383" spans="1:13" hidden="1" x14ac:dyDescent="0.2">
      <c r="A383" s="84" t="s">
        <v>2014</v>
      </c>
      <c r="B383" s="85">
        <v>44247</v>
      </c>
      <c r="C383" s="84" t="s">
        <v>2015</v>
      </c>
      <c r="D383" s="123" t="s">
        <v>1103</v>
      </c>
      <c r="E383" s="84" t="str">
        <f t="shared" si="36"/>
        <v>Franco</v>
      </c>
      <c r="F383" s="84" t="str">
        <f t="shared" si="37"/>
        <v>Badenhorst</v>
      </c>
      <c r="G383" s="84" t="str">
        <f t="shared" si="38"/>
        <v>Men Senior</v>
      </c>
      <c r="H383" s="84" t="str">
        <f t="shared" si="39"/>
        <v>Mako</v>
      </c>
      <c r="I383" s="123"/>
      <c r="J383" s="123" t="s">
        <v>1405</v>
      </c>
      <c r="K383" s="123">
        <v>99</v>
      </c>
      <c r="L383" s="122">
        <f t="shared" si="40"/>
        <v>4.2</v>
      </c>
      <c r="M383" s="122">
        <f t="shared" si="41"/>
        <v>4.2</v>
      </c>
    </row>
    <row r="384" spans="1:13" hidden="1" x14ac:dyDescent="0.2">
      <c r="A384" s="84" t="s">
        <v>2014</v>
      </c>
      <c r="B384" s="85">
        <v>44247</v>
      </c>
      <c r="C384" s="84" t="s">
        <v>2015</v>
      </c>
      <c r="D384" s="123" t="s">
        <v>1103</v>
      </c>
      <c r="E384" s="84" t="str">
        <f t="shared" si="36"/>
        <v>Franco</v>
      </c>
      <c r="F384" s="84" t="str">
        <f t="shared" si="37"/>
        <v>Badenhorst</v>
      </c>
      <c r="G384" s="84" t="str">
        <f t="shared" si="38"/>
        <v>Men Senior</v>
      </c>
      <c r="H384" s="84" t="str">
        <f t="shared" si="39"/>
        <v>Mako</v>
      </c>
      <c r="I384" s="123"/>
      <c r="J384" s="123" t="s">
        <v>1405</v>
      </c>
      <c r="K384" s="123">
        <v>128</v>
      </c>
      <c r="L384" s="122">
        <f t="shared" si="40"/>
        <v>10.1</v>
      </c>
      <c r="M384" s="122">
        <f t="shared" si="41"/>
        <v>10.1</v>
      </c>
    </row>
    <row r="385" spans="1:13" hidden="1" x14ac:dyDescent="0.2">
      <c r="A385" s="84" t="s">
        <v>2014</v>
      </c>
      <c r="B385" s="85">
        <v>44247</v>
      </c>
      <c r="C385" s="84" t="s">
        <v>2015</v>
      </c>
      <c r="D385" s="123" t="s">
        <v>741</v>
      </c>
      <c r="E385" s="84" t="str">
        <f t="shared" si="36"/>
        <v>Leigh</v>
      </c>
      <c r="F385" s="84" t="str">
        <f t="shared" si="37"/>
        <v>Skoppelitus</v>
      </c>
      <c r="G385" s="84" t="str">
        <f t="shared" si="38"/>
        <v>Men Senior</v>
      </c>
      <c r="H385" s="84" t="str">
        <f t="shared" si="39"/>
        <v>Mako</v>
      </c>
      <c r="I385" s="123"/>
      <c r="J385" s="123" t="s">
        <v>1405</v>
      </c>
      <c r="K385" s="123">
        <v>137</v>
      </c>
      <c r="L385" s="122">
        <f t="shared" si="40"/>
        <v>12.8</v>
      </c>
      <c r="M385" s="122">
        <f t="shared" si="41"/>
        <v>12.8</v>
      </c>
    </row>
    <row r="386" spans="1:13" hidden="1" x14ac:dyDescent="0.2">
      <c r="A386" s="84" t="s">
        <v>2014</v>
      </c>
      <c r="B386" s="85">
        <v>44247</v>
      </c>
      <c r="C386" s="84" t="s">
        <v>2015</v>
      </c>
      <c r="D386" s="123" t="s">
        <v>561</v>
      </c>
      <c r="E386" s="84" t="str">
        <f t="shared" si="36"/>
        <v>Andrew</v>
      </c>
      <c r="F386" s="84" t="str">
        <f t="shared" si="37"/>
        <v>Van Der Westhuizen</v>
      </c>
      <c r="G386" s="84" t="str">
        <f t="shared" si="38"/>
        <v>Men Veteran</v>
      </c>
      <c r="H386" s="84" t="str">
        <f t="shared" si="39"/>
        <v>Mako</v>
      </c>
      <c r="I386" s="123"/>
      <c r="J386" s="123" t="s">
        <v>1399</v>
      </c>
      <c r="K386" s="123">
        <v>159</v>
      </c>
      <c r="L386" s="122">
        <f t="shared" si="40"/>
        <v>54.8</v>
      </c>
      <c r="M386" s="122">
        <f t="shared" si="41"/>
        <v>54.8</v>
      </c>
    </row>
    <row r="387" spans="1:13" hidden="1" x14ac:dyDescent="0.2">
      <c r="A387" s="84" t="s">
        <v>2014</v>
      </c>
      <c r="B387" s="85">
        <v>44247</v>
      </c>
      <c r="C387" s="84" t="s">
        <v>2015</v>
      </c>
      <c r="D387" s="123" t="s">
        <v>561</v>
      </c>
      <c r="E387" s="84" t="str">
        <f t="shared" ref="E387:E450" si="42">IF(D387="","",VLOOKUP(D387,Master,3,FALSE))</f>
        <v>Andrew</v>
      </c>
      <c r="F387" s="84" t="str">
        <f t="shared" ref="F387:F450" si="43">IF(D387="","",VLOOKUP(D387,Master,4,FALSE))</f>
        <v>Van Der Westhuizen</v>
      </c>
      <c r="G387" s="84" t="str">
        <f t="shared" ref="G387:G450" si="44">IF(D387="","",VLOOKUP(D387,Master,5,FALSE))</f>
        <v>Men Veteran</v>
      </c>
      <c r="H387" s="84" t="str">
        <f t="shared" ref="H387:H450" si="45">IF(D387="","",VLOOKUP(D387,Master,2,FALSE))</f>
        <v>Mako</v>
      </c>
      <c r="I387" s="123"/>
      <c r="J387" s="123" t="s">
        <v>1421</v>
      </c>
      <c r="K387" s="123">
        <v>99</v>
      </c>
      <c r="L387" s="122">
        <f t="shared" ref="L387:L450" si="46">IF(K387="","",IF(I387="",ROUND(HLOOKUP(J387,kgList,K387,FALSE),1),ROUND(HLOOKUP(I387,kgList,K387,FALSE),1)))</f>
        <v>8.6</v>
      </c>
      <c r="M387" s="122">
        <f t="shared" ref="M387:M450" si="47">IF(L387="","",IF(COUNTA(I387:J387)&gt;1,"Edible or Inedible",IF(COUNTA(I387)=1,L387*1,IF(COUNTA(J387)=1,L387*1,"ERROR"))))</f>
        <v>8.6</v>
      </c>
    </row>
    <row r="388" spans="1:13" hidden="1" x14ac:dyDescent="0.2">
      <c r="A388" s="84" t="s">
        <v>2014</v>
      </c>
      <c r="B388" s="85">
        <v>44247</v>
      </c>
      <c r="C388" s="84" t="s">
        <v>2015</v>
      </c>
      <c r="D388" s="123" t="s">
        <v>863</v>
      </c>
      <c r="E388" s="84" t="str">
        <f t="shared" si="42"/>
        <v xml:space="preserve">Emile </v>
      </c>
      <c r="F388" s="84" t="str">
        <f t="shared" si="43"/>
        <v>Van Heerden</v>
      </c>
      <c r="G388" s="84" t="str">
        <f t="shared" si="44"/>
        <v>Men Senior</v>
      </c>
      <c r="H388" s="84" t="str">
        <f t="shared" si="45"/>
        <v>Mako</v>
      </c>
      <c r="I388" s="123"/>
      <c r="J388" s="123" t="s">
        <v>1421</v>
      </c>
      <c r="K388" s="123">
        <v>121</v>
      </c>
      <c r="L388" s="122">
        <f t="shared" si="46"/>
        <v>16.2</v>
      </c>
      <c r="M388" s="122">
        <f t="shared" si="47"/>
        <v>16.2</v>
      </c>
    </row>
    <row r="389" spans="1:13" hidden="1" x14ac:dyDescent="0.2">
      <c r="A389" s="84" t="s">
        <v>2014</v>
      </c>
      <c r="B389" s="85">
        <v>44247</v>
      </c>
      <c r="C389" s="84" t="s">
        <v>2015</v>
      </c>
      <c r="D389" s="123" t="s">
        <v>863</v>
      </c>
      <c r="E389" s="84" t="str">
        <f t="shared" si="42"/>
        <v xml:space="preserve">Emile </v>
      </c>
      <c r="F389" s="84" t="str">
        <f t="shared" si="43"/>
        <v>Van Heerden</v>
      </c>
      <c r="G389" s="84" t="str">
        <f t="shared" si="44"/>
        <v>Men Senior</v>
      </c>
      <c r="H389" s="84" t="str">
        <f t="shared" si="45"/>
        <v>Mako</v>
      </c>
      <c r="I389" s="123"/>
      <c r="J389" s="123" t="s">
        <v>1383</v>
      </c>
      <c r="K389" s="123">
        <v>99</v>
      </c>
      <c r="L389" s="122">
        <f t="shared" si="46"/>
        <v>18</v>
      </c>
      <c r="M389" s="122">
        <f t="shared" si="47"/>
        <v>18</v>
      </c>
    </row>
    <row r="390" spans="1:13" hidden="1" x14ac:dyDescent="0.2">
      <c r="A390" s="84" t="s">
        <v>2014</v>
      </c>
      <c r="B390" s="85">
        <v>44247</v>
      </c>
      <c r="C390" s="84" t="s">
        <v>2015</v>
      </c>
      <c r="D390" s="123" t="s">
        <v>863</v>
      </c>
      <c r="E390" s="84" t="str">
        <f t="shared" si="42"/>
        <v xml:space="preserve">Emile </v>
      </c>
      <c r="F390" s="84" t="str">
        <f t="shared" si="43"/>
        <v>Van Heerden</v>
      </c>
      <c r="G390" s="84" t="str">
        <f t="shared" si="44"/>
        <v>Men Senior</v>
      </c>
      <c r="H390" s="84" t="str">
        <f t="shared" si="45"/>
        <v>Mako</v>
      </c>
      <c r="I390" s="123"/>
      <c r="J390" s="123" t="s">
        <v>1405</v>
      </c>
      <c r="K390" s="123">
        <v>99</v>
      </c>
      <c r="L390" s="122">
        <f t="shared" si="46"/>
        <v>4.2</v>
      </c>
      <c r="M390" s="122">
        <f t="shared" si="47"/>
        <v>4.2</v>
      </c>
    </row>
    <row r="391" spans="1:13" hidden="1" x14ac:dyDescent="0.2">
      <c r="A391" s="84" t="s">
        <v>2014</v>
      </c>
      <c r="B391" s="85">
        <v>44247</v>
      </c>
      <c r="C391" s="84" t="s">
        <v>2015</v>
      </c>
      <c r="D391" s="123" t="s">
        <v>556</v>
      </c>
      <c r="E391" s="84" t="str">
        <f t="shared" si="42"/>
        <v>Johan</v>
      </c>
      <c r="F391" s="84" t="str">
        <f t="shared" si="43"/>
        <v>Visser</v>
      </c>
      <c r="G391" s="84" t="str">
        <f t="shared" si="44"/>
        <v>Men Senior</v>
      </c>
      <c r="H391" s="84" t="str">
        <f t="shared" si="45"/>
        <v>Mako</v>
      </c>
      <c r="I391" s="123"/>
      <c r="J391" s="123" t="s">
        <v>1405</v>
      </c>
      <c r="K391" s="123">
        <v>94</v>
      </c>
      <c r="L391" s="122">
        <f t="shared" si="46"/>
        <v>3.5</v>
      </c>
      <c r="M391" s="122">
        <f t="shared" si="47"/>
        <v>3.5</v>
      </c>
    </row>
    <row r="392" spans="1:13" hidden="1" x14ac:dyDescent="0.2">
      <c r="A392" s="84" t="s">
        <v>2014</v>
      </c>
      <c r="B392" s="85">
        <v>44247</v>
      </c>
      <c r="C392" s="84" t="s">
        <v>2015</v>
      </c>
      <c r="D392" s="123" t="s">
        <v>556</v>
      </c>
      <c r="E392" s="84" t="str">
        <f t="shared" si="42"/>
        <v>Johan</v>
      </c>
      <c r="F392" s="84" t="str">
        <f t="shared" si="43"/>
        <v>Visser</v>
      </c>
      <c r="G392" s="84" t="str">
        <f t="shared" si="44"/>
        <v>Men Senior</v>
      </c>
      <c r="H392" s="84" t="str">
        <f t="shared" si="45"/>
        <v>Mako</v>
      </c>
      <c r="I392" s="123"/>
      <c r="J392" s="123" t="s">
        <v>1405</v>
      </c>
      <c r="K392" s="123">
        <v>116</v>
      </c>
      <c r="L392" s="122">
        <f t="shared" si="46"/>
        <v>7.2</v>
      </c>
      <c r="M392" s="122">
        <f t="shared" si="47"/>
        <v>7.2</v>
      </c>
    </row>
    <row r="393" spans="1:13" hidden="1" x14ac:dyDescent="0.2">
      <c r="A393" s="84" t="s">
        <v>2014</v>
      </c>
      <c r="B393" s="85">
        <v>44247</v>
      </c>
      <c r="C393" s="84" t="s">
        <v>2015</v>
      </c>
      <c r="D393" s="123" t="s">
        <v>556</v>
      </c>
      <c r="E393" s="84" t="str">
        <f t="shared" si="42"/>
        <v>Johan</v>
      </c>
      <c r="F393" s="84" t="str">
        <f t="shared" si="43"/>
        <v>Visser</v>
      </c>
      <c r="G393" s="84" t="str">
        <f t="shared" si="44"/>
        <v>Men Senior</v>
      </c>
      <c r="H393" s="84" t="str">
        <f t="shared" si="45"/>
        <v>Mako</v>
      </c>
      <c r="I393" s="123"/>
      <c r="J393" s="123" t="s">
        <v>1405</v>
      </c>
      <c r="K393" s="123">
        <v>119</v>
      </c>
      <c r="L393" s="122">
        <f t="shared" si="46"/>
        <v>7.9</v>
      </c>
      <c r="M393" s="122">
        <f t="shared" si="47"/>
        <v>7.9</v>
      </c>
    </row>
    <row r="394" spans="1:13" hidden="1" x14ac:dyDescent="0.2">
      <c r="A394" s="84" t="s">
        <v>2014</v>
      </c>
      <c r="B394" s="85">
        <v>44247</v>
      </c>
      <c r="C394" s="84" t="s">
        <v>2015</v>
      </c>
      <c r="D394" s="123" t="s">
        <v>556</v>
      </c>
      <c r="E394" s="84" t="str">
        <f t="shared" si="42"/>
        <v>Johan</v>
      </c>
      <c r="F394" s="84" t="str">
        <f t="shared" si="43"/>
        <v>Visser</v>
      </c>
      <c r="G394" s="84" t="str">
        <f t="shared" si="44"/>
        <v>Men Senior</v>
      </c>
      <c r="H394" s="84" t="str">
        <f t="shared" si="45"/>
        <v>Mako</v>
      </c>
      <c r="I394" s="123"/>
      <c r="J394" s="123" t="s">
        <v>1405</v>
      </c>
      <c r="K394" s="123">
        <v>107</v>
      </c>
      <c r="L394" s="122">
        <f t="shared" si="46"/>
        <v>5.5</v>
      </c>
      <c r="M394" s="122">
        <f t="shared" si="47"/>
        <v>5.5</v>
      </c>
    </row>
    <row r="395" spans="1:13" hidden="1" x14ac:dyDescent="0.2">
      <c r="A395" s="84" t="s">
        <v>2014</v>
      </c>
      <c r="B395" s="85">
        <v>44247</v>
      </c>
      <c r="C395" s="84" t="s">
        <v>2015</v>
      </c>
      <c r="D395" s="123" t="s">
        <v>556</v>
      </c>
      <c r="E395" s="84" t="str">
        <f t="shared" si="42"/>
        <v>Johan</v>
      </c>
      <c r="F395" s="84" t="str">
        <f t="shared" si="43"/>
        <v>Visser</v>
      </c>
      <c r="G395" s="84" t="str">
        <f t="shared" si="44"/>
        <v>Men Senior</v>
      </c>
      <c r="H395" s="84" t="str">
        <f t="shared" si="45"/>
        <v>Mako</v>
      </c>
      <c r="I395" s="123"/>
      <c r="J395" s="123" t="s">
        <v>1405</v>
      </c>
      <c r="K395" s="123">
        <v>86</v>
      </c>
      <c r="L395" s="122">
        <f t="shared" si="46"/>
        <v>2.6</v>
      </c>
      <c r="M395" s="122">
        <f t="shared" si="47"/>
        <v>2.6</v>
      </c>
    </row>
    <row r="396" spans="1:13" hidden="1" x14ac:dyDescent="0.2">
      <c r="A396" s="84" t="s">
        <v>2014</v>
      </c>
      <c r="B396" s="85">
        <v>44247</v>
      </c>
      <c r="C396" s="84" t="s">
        <v>2015</v>
      </c>
      <c r="D396" s="123" t="s">
        <v>556</v>
      </c>
      <c r="E396" s="84" t="str">
        <f t="shared" si="42"/>
        <v>Johan</v>
      </c>
      <c r="F396" s="84" t="str">
        <f t="shared" si="43"/>
        <v>Visser</v>
      </c>
      <c r="G396" s="84" t="str">
        <f t="shared" si="44"/>
        <v>Men Senior</v>
      </c>
      <c r="H396" s="84" t="str">
        <f t="shared" si="45"/>
        <v>Mako</v>
      </c>
      <c r="I396" s="123"/>
      <c r="J396" s="123" t="s">
        <v>1405</v>
      </c>
      <c r="K396" s="123">
        <v>116</v>
      </c>
      <c r="L396" s="122">
        <f t="shared" si="46"/>
        <v>7.2</v>
      </c>
      <c r="M396" s="122">
        <f t="shared" si="47"/>
        <v>7.2</v>
      </c>
    </row>
    <row r="397" spans="1:13" hidden="1" x14ac:dyDescent="0.2">
      <c r="A397" s="84" t="s">
        <v>2014</v>
      </c>
      <c r="B397" s="85">
        <v>44247</v>
      </c>
      <c r="C397" s="84" t="s">
        <v>2015</v>
      </c>
      <c r="D397" s="123" t="s">
        <v>539</v>
      </c>
      <c r="E397" s="84" t="str">
        <f t="shared" si="42"/>
        <v>Marco</v>
      </c>
      <c r="F397" s="84" t="str">
        <f t="shared" si="43"/>
        <v>Klein</v>
      </c>
      <c r="G397" s="84" t="str">
        <f t="shared" si="44"/>
        <v>Men Senior</v>
      </c>
      <c r="H397" s="84" t="str">
        <f t="shared" si="45"/>
        <v>Mako</v>
      </c>
      <c r="I397" s="123"/>
      <c r="J397" s="123" t="s">
        <v>1406</v>
      </c>
      <c r="K397" s="123">
        <v>105</v>
      </c>
      <c r="L397" s="122">
        <f t="shared" si="46"/>
        <v>4.4000000000000004</v>
      </c>
      <c r="M397" s="122">
        <f t="shared" si="47"/>
        <v>4.4000000000000004</v>
      </c>
    </row>
    <row r="398" spans="1:13" hidden="1" x14ac:dyDescent="0.2">
      <c r="A398" s="84" t="s">
        <v>2014</v>
      </c>
      <c r="B398" s="85">
        <v>44247</v>
      </c>
      <c r="C398" s="84" t="s">
        <v>2015</v>
      </c>
      <c r="D398" s="123" t="s">
        <v>539</v>
      </c>
      <c r="E398" s="84" t="str">
        <f t="shared" si="42"/>
        <v>Marco</v>
      </c>
      <c r="F398" s="84" t="str">
        <f t="shared" si="43"/>
        <v>Klein</v>
      </c>
      <c r="G398" s="84" t="str">
        <f t="shared" si="44"/>
        <v>Men Senior</v>
      </c>
      <c r="H398" s="84" t="str">
        <f t="shared" si="45"/>
        <v>Mako</v>
      </c>
      <c r="I398" s="123"/>
      <c r="J398" s="123" t="s">
        <v>1406</v>
      </c>
      <c r="K398" s="123">
        <v>113</v>
      </c>
      <c r="L398" s="122">
        <f t="shared" si="46"/>
        <v>5.7</v>
      </c>
      <c r="M398" s="122">
        <f t="shared" si="47"/>
        <v>5.7</v>
      </c>
    </row>
    <row r="399" spans="1:13" hidden="1" x14ac:dyDescent="0.2">
      <c r="A399" s="84" t="s">
        <v>2014</v>
      </c>
      <c r="B399" s="85">
        <v>44247</v>
      </c>
      <c r="C399" s="84" t="s">
        <v>2015</v>
      </c>
      <c r="D399" s="123" t="s">
        <v>539</v>
      </c>
      <c r="E399" s="84" t="str">
        <f t="shared" si="42"/>
        <v>Marco</v>
      </c>
      <c r="F399" s="84" t="str">
        <f t="shared" si="43"/>
        <v>Klein</v>
      </c>
      <c r="G399" s="84" t="str">
        <f t="shared" si="44"/>
        <v>Men Senior</v>
      </c>
      <c r="H399" s="84" t="str">
        <f t="shared" si="45"/>
        <v>Mako</v>
      </c>
      <c r="I399" s="123"/>
      <c r="J399" s="123" t="s">
        <v>1406</v>
      </c>
      <c r="K399" s="123">
        <v>88</v>
      </c>
      <c r="L399" s="122">
        <f t="shared" si="46"/>
        <v>2.4</v>
      </c>
      <c r="M399" s="122">
        <f t="shared" si="47"/>
        <v>2.4</v>
      </c>
    </row>
    <row r="400" spans="1:13" hidden="1" x14ac:dyDescent="0.2">
      <c r="A400" s="84" t="s">
        <v>2014</v>
      </c>
      <c r="B400" s="85">
        <v>44247</v>
      </c>
      <c r="C400" s="84" t="s">
        <v>2015</v>
      </c>
      <c r="D400" s="123" t="s">
        <v>769</v>
      </c>
      <c r="E400" s="84" t="str">
        <f t="shared" si="42"/>
        <v>Kyle</v>
      </c>
      <c r="F400" s="84" t="str">
        <f t="shared" si="43"/>
        <v>Adams</v>
      </c>
      <c r="G400" s="84" t="str">
        <f t="shared" si="44"/>
        <v>Men Senior</v>
      </c>
      <c r="H400" s="84" t="str">
        <f t="shared" si="45"/>
        <v>Mako</v>
      </c>
      <c r="I400" s="123"/>
      <c r="J400" s="123"/>
      <c r="K400" s="123"/>
      <c r="L400" s="122" t="str">
        <f t="shared" si="46"/>
        <v/>
      </c>
      <c r="M400" s="122" t="str">
        <f t="shared" si="47"/>
        <v/>
      </c>
    </row>
    <row r="401" spans="1:13" hidden="1" x14ac:dyDescent="0.2">
      <c r="A401" s="84" t="s">
        <v>2014</v>
      </c>
      <c r="B401" s="85">
        <v>44247</v>
      </c>
      <c r="C401" s="84" t="s">
        <v>2015</v>
      </c>
      <c r="D401" s="123" t="s">
        <v>1187</v>
      </c>
      <c r="E401" s="84" t="str">
        <f t="shared" si="42"/>
        <v>Murray</v>
      </c>
      <c r="F401" s="84" t="str">
        <f t="shared" si="43"/>
        <v>Lewis</v>
      </c>
      <c r="G401" s="84" t="str">
        <f t="shared" si="44"/>
        <v>Men Veteran</v>
      </c>
      <c r="H401" s="84" t="str">
        <f t="shared" si="45"/>
        <v>Mako</v>
      </c>
      <c r="I401" s="123"/>
      <c r="J401" s="123"/>
      <c r="K401" s="123"/>
      <c r="L401" s="122" t="str">
        <f t="shared" si="46"/>
        <v/>
      </c>
      <c r="M401" s="122" t="str">
        <f t="shared" si="47"/>
        <v/>
      </c>
    </row>
    <row r="402" spans="1:13" hidden="1" x14ac:dyDescent="0.2">
      <c r="A402" s="84" t="s">
        <v>2014</v>
      </c>
      <c r="B402" s="85">
        <v>44247</v>
      </c>
      <c r="C402" s="84" t="s">
        <v>2015</v>
      </c>
      <c r="D402" s="123" t="s">
        <v>1187</v>
      </c>
      <c r="E402" s="84" t="str">
        <f t="shared" si="42"/>
        <v>Murray</v>
      </c>
      <c r="F402" s="84" t="str">
        <f t="shared" si="43"/>
        <v>Lewis</v>
      </c>
      <c r="G402" s="84" t="str">
        <f t="shared" si="44"/>
        <v>Men Veteran</v>
      </c>
      <c r="H402" s="84" t="str">
        <f t="shared" si="45"/>
        <v>Mako</v>
      </c>
      <c r="I402" s="123"/>
      <c r="J402" s="123" t="s">
        <v>1406</v>
      </c>
      <c r="K402" s="123">
        <v>125</v>
      </c>
      <c r="L402" s="122">
        <f t="shared" si="46"/>
        <v>8.1</v>
      </c>
      <c r="M402" s="122">
        <f t="shared" si="47"/>
        <v>8.1</v>
      </c>
    </row>
    <row r="403" spans="1:13" hidden="1" x14ac:dyDescent="0.2">
      <c r="A403" s="84" t="s">
        <v>2014</v>
      </c>
      <c r="B403" s="85">
        <v>44247</v>
      </c>
      <c r="C403" s="84" t="s">
        <v>2015</v>
      </c>
      <c r="D403" s="123" t="s">
        <v>1187</v>
      </c>
      <c r="E403" s="84" t="str">
        <f t="shared" si="42"/>
        <v>Murray</v>
      </c>
      <c r="F403" s="84" t="str">
        <f t="shared" si="43"/>
        <v>Lewis</v>
      </c>
      <c r="G403" s="84" t="str">
        <f t="shared" si="44"/>
        <v>Men Veteran</v>
      </c>
      <c r="H403" s="84" t="str">
        <f t="shared" si="45"/>
        <v>Mako</v>
      </c>
      <c r="I403" s="123"/>
      <c r="J403" s="123" t="s">
        <v>1406</v>
      </c>
      <c r="K403" s="123">
        <v>114</v>
      </c>
      <c r="L403" s="122">
        <f t="shared" si="46"/>
        <v>5.8</v>
      </c>
      <c r="M403" s="122">
        <f t="shared" si="47"/>
        <v>5.8</v>
      </c>
    </row>
    <row r="404" spans="1:13" hidden="1" x14ac:dyDescent="0.2">
      <c r="A404" s="84" t="s">
        <v>2014</v>
      </c>
      <c r="B404" s="85">
        <v>44247</v>
      </c>
      <c r="C404" s="84" t="s">
        <v>2015</v>
      </c>
      <c r="D404" s="123" t="s">
        <v>1187</v>
      </c>
      <c r="E404" s="84" t="str">
        <f t="shared" si="42"/>
        <v>Murray</v>
      </c>
      <c r="F404" s="84" t="str">
        <f t="shared" si="43"/>
        <v>Lewis</v>
      </c>
      <c r="G404" s="84" t="str">
        <f t="shared" si="44"/>
        <v>Men Veteran</v>
      </c>
      <c r="H404" s="84" t="str">
        <f t="shared" si="45"/>
        <v>Mako</v>
      </c>
      <c r="I404" s="123"/>
      <c r="J404" s="123" t="s">
        <v>1405</v>
      </c>
      <c r="K404" s="123">
        <v>152</v>
      </c>
      <c r="L404" s="122">
        <f t="shared" si="46"/>
        <v>18.2</v>
      </c>
      <c r="M404" s="122">
        <f t="shared" si="47"/>
        <v>18.2</v>
      </c>
    </row>
    <row r="405" spans="1:13" hidden="1" x14ac:dyDescent="0.2">
      <c r="A405" s="84" t="s">
        <v>2014</v>
      </c>
      <c r="B405" s="85">
        <v>44247</v>
      </c>
      <c r="C405" s="84" t="s">
        <v>2015</v>
      </c>
      <c r="D405" s="123" t="s">
        <v>1187</v>
      </c>
      <c r="E405" s="84" t="str">
        <f t="shared" si="42"/>
        <v>Murray</v>
      </c>
      <c r="F405" s="84" t="str">
        <f t="shared" si="43"/>
        <v>Lewis</v>
      </c>
      <c r="G405" s="84" t="str">
        <f t="shared" si="44"/>
        <v>Men Veteran</v>
      </c>
      <c r="H405" s="84" t="str">
        <f t="shared" si="45"/>
        <v>Mako</v>
      </c>
      <c r="I405" s="123"/>
      <c r="J405" s="123" t="s">
        <v>1405</v>
      </c>
      <c r="K405" s="123">
        <v>149</v>
      </c>
      <c r="L405" s="122">
        <f t="shared" si="46"/>
        <v>17</v>
      </c>
      <c r="M405" s="122">
        <f t="shared" si="47"/>
        <v>17</v>
      </c>
    </row>
    <row r="406" spans="1:13" hidden="1" x14ac:dyDescent="0.2">
      <c r="A406" s="84" t="s">
        <v>2014</v>
      </c>
      <c r="B406" s="85">
        <v>44247</v>
      </c>
      <c r="C406" s="84" t="s">
        <v>2015</v>
      </c>
      <c r="D406" s="123" t="s">
        <v>1187</v>
      </c>
      <c r="E406" s="84" t="str">
        <f t="shared" si="42"/>
        <v>Murray</v>
      </c>
      <c r="F406" s="84" t="str">
        <f t="shared" si="43"/>
        <v>Lewis</v>
      </c>
      <c r="G406" s="84" t="str">
        <f t="shared" si="44"/>
        <v>Men Veteran</v>
      </c>
      <c r="H406" s="84" t="str">
        <f t="shared" si="45"/>
        <v>Mako</v>
      </c>
      <c r="I406" s="123"/>
      <c r="J406" s="123" t="s">
        <v>1405</v>
      </c>
      <c r="K406" s="123">
        <v>154</v>
      </c>
      <c r="L406" s="122">
        <f t="shared" si="46"/>
        <v>19.100000000000001</v>
      </c>
      <c r="M406" s="122">
        <f t="shared" si="47"/>
        <v>19.100000000000001</v>
      </c>
    </row>
    <row r="407" spans="1:13" hidden="1" x14ac:dyDescent="0.2">
      <c r="A407" s="84" t="s">
        <v>2014</v>
      </c>
      <c r="B407" s="85">
        <v>44247</v>
      </c>
      <c r="C407" s="84" t="s">
        <v>2015</v>
      </c>
      <c r="D407" s="123" t="s">
        <v>1187</v>
      </c>
      <c r="E407" s="84" t="str">
        <f t="shared" si="42"/>
        <v>Murray</v>
      </c>
      <c r="F407" s="84" t="str">
        <f t="shared" si="43"/>
        <v>Lewis</v>
      </c>
      <c r="G407" s="84" t="str">
        <f t="shared" si="44"/>
        <v>Men Veteran</v>
      </c>
      <c r="H407" s="84" t="str">
        <f t="shared" si="45"/>
        <v>Mako</v>
      </c>
      <c r="I407" s="123"/>
      <c r="J407" s="123" t="s">
        <v>1405</v>
      </c>
      <c r="K407" s="123">
        <v>147</v>
      </c>
      <c r="L407" s="122">
        <f t="shared" si="46"/>
        <v>16.2</v>
      </c>
      <c r="M407" s="122">
        <f t="shared" si="47"/>
        <v>16.2</v>
      </c>
    </row>
    <row r="408" spans="1:13" hidden="1" x14ac:dyDescent="0.2">
      <c r="A408" s="84" t="s">
        <v>2014</v>
      </c>
      <c r="B408" s="85">
        <v>44247</v>
      </c>
      <c r="C408" s="84" t="s">
        <v>2015</v>
      </c>
      <c r="D408" s="123" t="s">
        <v>1187</v>
      </c>
      <c r="E408" s="84" t="str">
        <f t="shared" si="42"/>
        <v>Murray</v>
      </c>
      <c r="F408" s="84" t="str">
        <f t="shared" si="43"/>
        <v>Lewis</v>
      </c>
      <c r="G408" s="84" t="str">
        <f t="shared" si="44"/>
        <v>Men Veteran</v>
      </c>
      <c r="H408" s="84" t="str">
        <f t="shared" si="45"/>
        <v>Mako</v>
      </c>
      <c r="I408" s="123"/>
      <c r="J408" s="123" t="s">
        <v>1405</v>
      </c>
      <c r="K408" s="123">
        <v>139</v>
      </c>
      <c r="L408" s="122">
        <f t="shared" si="46"/>
        <v>13.4</v>
      </c>
      <c r="M408" s="122">
        <f t="shared" si="47"/>
        <v>13.4</v>
      </c>
    </row>
    <row r="409" spans="1:13" hidden="1" x14ac:dyDescent="0.2">
      <c r="A409" s="84" t="s">
        <v>2014</v>
      </c>
      <c r="B409" s="85">
        <v>44247</v>
      </c>
      <c r="C409" s="84" t="s">
        <v>2015</v>
      </c>
      <c r="D409" s="123" t="s">
        <v>1187</v>
      </c>
      <c r="E409" s="84" t="str">
        <f t="shared" si="42"/>
        <v>Murray</v>
      </c>
      <c r="F409" s="84" t="str">
        <f t="shared" si="43"/>
        <v>Lewis</v>
      </c>
      <c r="G409" s="84" t="str">
        <f t="shared" si="44"/>
        <v>Men Veteran</v>
      </c>
      <c r="H409" s="84" t="str">
        <f t="shared" si="45"/>
        <v>Mako</v>
      </c>
      <c r="I409" s="123"/>
      <c r="J409" s="123" t="s">
        <v>1405</v>
      </c>
      <c r="K409" s="123">
        <v>118</v>
      </c>
      <c r="L409" s="122">
        <f t="shared" si="46"/>
        <v>7.6</v>
      </c>
      <c r="M409" s="122">
        <f t="shared" si="47"/>
        <v>7.6</v>
      </c>
    </row>
    <row r="410" spans="1:13" hidden="1" x14ac:dyDescent="0.2">
      <c r="A410" s="84" t="s">
        <v>2014</v>
      </c>
      <c r="B410" s="85">
        <v>44247</v>
      </c>
      <c r="C410" s="84" t="s">
        <v>2015</v>
      </c>
      <c r="D410" s="123" t="s">
        <v>1187</v>
      </c>
      <c r="E410" s="84" t="str">
        <f t="shared" si="42"/>
        <v>Murray</v>
      </c>
      <c r="F410" s="84" t="str">
        <f t="shared" si="43"/>
        <v>Lewis</v>
      </c>
      <c r="G410" s="84" t="str">
        <f t="shared" si="44"/>
        <v>Men Veteran</v>
      </c>
      <c r="H410" s="84" t="str">
        <f t="shared" si="45"/>
        <v>Mako</v>
      </c>
      <c r="I410" s="123"/>
      <c r="J410" s="123" t="s">
        <v>1405</v>
      </c>
      <c r="K410" s="123">
        <v>78</v>
      </c>
      <c r="L410" s="122">
        <f t="shared" si="46"/>
        <v>1.9</v>
      </c>
      <c r="M410" s="122">
        <f t="shared" si="47"/>
        <v>1.9</v>
      </c>
    </row>
    <row r="411" spans="1:13" hidden="1" x14ac:dyDescent="0.2">
      <c r="A411" s="84" t="s">
        <v>2014</v>
      </c>
      <c r="B411" s="85">
        <v>44247</v>
      </c>
      <c r="C411" s="84" t="s">
        <v>2015</v>
      </c>
      <c r="D411" s="123" t="s">
        <v>1187</v>
      </c>
      <c r="E411" s="84" t="str">
        <f t="shared" si="42"/>
        <v>Murray</v>
      </c>
      <c r="F411" s="84" t="str">
        <f t="shared" si="43"/>
        <v>Lewis</v>
      </c>
      <c r="G411" s="84" t="str">
        <f t="shared" si="44"/>
        <v>Men Veteran</v>
      </c>
      <c r="H411" s="84" t="str">
        <f t="shared" si="45"/>
        <v>Mako</v>
      </c>
      <c r="I411" s="123"/>
      <c r="J411" s="123" t="s">
        <v>1405</v>
      </c>
      <c r="K411" s="123">
        <v>131</v>
      </c>
      <c r="L411" s="122">
        <f t="shared" si="46"/>
        <v>10.9</v>
      </c>
      <c r="M411" s="122">
        <f t="shared" si="47"/>
        <v>10.9</v>
      </c>
    </row>
    <row r="412" spans="1:13" hidden="1" x14ac:dyDescent="0.2">
      <c r="A412" s="84" t="s">
        <v>2014</v>
      </c>
      <c r="B412" s="85">
        <v>44247</v>
      </c>
      <c r="C412" s="84" t="s">
        <v>2015</v>
      </c>
      <c r="D412" s="123" t="s">
        <v>1187</v>
      </c>
      <c r="E412" s="84" t="str">
        <f t="shared" si="42"/>
        <v>Murray</v>
      </c>
      <c r="F412" s="84" t="str">
        <f t="shared" si="43"/>
        <v>Lewis</v>
      </c>
      <c r="G412" s="84" t="str">
        <f t="shared" si="44"/>
        <v>Men Veteran</v>
      </c>
      <c r="H412" s="84" t="str">
        <f t="shared" si="45"/>
        <v>Mako</v>
      </c>
      <c r="I412" s="123"/>
      <c r="J412" s="123" t="s">
        <v>1406</v>
      </c>
      <c r="K412" s="123">
        <v>101</v>
      </c>
      <c r="L412" s="122">
        <f t="shared" si="46"/>
        <v>3.8</v>
      </c>
      <c r="M412" s="122">
        <f t="shared" si="47"/>
        <v>3.8</v>
      </c>
    </row>
    <row r="413" spans="1:13" hidden="1" x14ac:dyDescent="0.2">
      <c r="A413" s="84" t="s">
        <v>2014</v>
      </c>
      <c r="B413" s="85">
        <v>44247</v>
      </c>
      <c r="C413" s="84" t="s">
        <v>2015</v>
      </c>
      <c r="D413" s="123" t="s">
        <v>538</v>
      </c>
      <c r="E413" s="84" t="str">
        <f t="shared" si="42"/>
        <v>Philip</v>
      </c>
      <c r="F413" s="84" t="str">
        <f t="shared" si="43"/>
        <v>Swartz</v>
      </c>
      <c r="G413" s="84" t="str">
        <f t="shared" si="44"/>
        <v>Men U/16</v>
      </c>
      <c r="H413" s="84" t="str">
        <f t="shared" si="45"/>
        <v>Mako</v>
      </c>
      <c r="I413" s="123"/>
      <c r="J413" s="123"/>
      <c r="K413" s="123"/>
      <c r="L413" s="122" t="str">
        <f t="shared" si="46"/>
        <v/>
      </c>
      <c r="M413" s="122" t="str">
        <f t="shared" si="47"/>
        <v/>
      </c>
    </row>
    <row r="414" spans="1:13" hidden="1" x14ac:dyDescent="0.2">
      <c r="A414" s="84" t="s">
        <v>2014</v>
      </c>
      <c r="B414" s="85">
        <v>44247</v>
      </c>
      <c r="C414" s="84" t="s">
        <v>2015</v>
      </c>
      <c r="D414" s="123" t="s">
        <v>1163</v>
      </c>
      <c r="E414" s="84" t="str">
        <f t="shared" si="42"/>
        <v>Rudi(Jnr.)</v>
      </c>
      <c r="F414" s="84" t="str">
        <f t="shared" si="43"/>
        <v>Swartz</v>
      </c>
      <c r="G414" s="84" t="str">
        <f t="shared" si="44"/>
        <v>Men U/16</v>
      </c>
      <c r="H414" s="84" t="str">
        <f t="shared" si="45"/>
        <v>Mako</v>
      </c>
      <c r="I414" s="123"/>
      <c r="J414" s="123" t="s">
        <v>1406</v>
      </c>
      <c r="K414" s="123">
        <v>90</v>
      </c>
      <c r="L414" s="122">
        <f t="shared" si="46"/>
        <v>2.6</v>
      </c>
      <c r="M414" s="122">
        <f t="shared" si="47"/>
        <v>2.6</v>
      </c>
    </row>
    <row r="415" spans="1:13" hidden="1" x14ac:dyDescent="0.2">
      <c r="A415" s="84" t="s">
        <v>2014</v>
      </c>
      <c r="B415" s="85">
        <v>44247</v>
      </c>
      <c r="C415" s="84" t="s">
        <v>2015</v>
      </c>
      <c r="D415" s="123" t="s">
        <v>1062</v>
      </c>
      <c r="E415" s="84" t="str">
        <f t="shared" si="42"/>
        <v>Rudi</v>
      </c>
      <c r="F415" s="84" t="str">
        <f t="shared" si="43"/>
        <v>Swartz</v>
      </c>
      <c r="G415" s="84" t="str">
        <f t="shared" si="44"/>
        <v>Men Veteran</v>
      </c>
      <c r="H415" s="84" t="str">
        <f t="shared" si="45"/>
        <v>Mako</v>
      </c>
      <c r="I415" s="123"/>
      <c r="J415" s="123" t="s">
        <v>1406</v>
      </c>
      <c r="K415" s="123">
        <v>118</v>
      </c>
      <c r="L415" s="122">
        <f t="shared" si="46"/>
        <v>6.6</v>
      </c>
      <c r="M415" s="122">
        <f t="shared" si="47"/>
        <v>6.6</v>
      </c>
    </row>
    <row r="416" spans="1:13" hidden="1" x14ac:dyDescent="0.2">
      <c r="A416" s="84" t="s">
        <v>2014</v>
      </c>
      <c r="B416" s="85">
        <v>44247</v>
      </c>
      <c r="C416" s="84" t="s">
        <v>2015</v>
      </c>
      <c r="D416" s="123" t="s">
        <v>1062</v>
      </c>
      <c r="E416" s="84" t="str">
        <f t="shared" si="42"/>
        <v>Rudi</v>
      </c>
      <c r="F416" s="84" t="str">
        <f t="shared" si="43"/>
        <v>Swartz</v>
      </c>
      <c r="G416" s="84" t="str">
        <f t="shared" si="44"/>
        <v>Men Veteran</v>
      </c>
      <c r="H416" s="84" t="str">
        <f t="shared" si="45"/>
        <v>Mako</v>
      </c>
      <c r="I416" s="123"/>
      <c r="J416" s="123" t="s">
        <v>1406</v>
      </c>
      <c r="K416" s="123">
        <v>76</v>
      </c>
      <c r="L416" s="122">
        <f t="shared" si="46"/>
        <v>1.4</v>
      </c>
      <c r="M416" s="122">
        <f t="shared" si="47"/>
        <v>1.4</v>
      </c>
    </row>
    <row r="417" spans="1:13" hidden="1" x14ac:dyDescent="0.2">
      <c r="A417" s="84" t="s">
        <v>2014</v>
      </c>
      <c r="B417" s="85">
        <v>44247</v>
      </c>
      <c r="C417" s="84" t="s">
        <v>2015</v>
      </c>
      <c r="D417" s="123" t="s">
        <v>1062</v>
      </c>
      <c r="E417" s="84" t="str">
        <f t="shared" si="42"/>
        <v>Rudi</v>
      </c>
      <c r="F417" s="84" t="str">
        <f t="shared" si="43"/>
        <v>Swartz</v>
      </c>
      <c r="G417" s="84" t="str">
        <f t="shared" si="44"/>
        <v>Men Veteran</v>
      </c>
      <c r="H417" s="84" t="str">
        <f t="shared" si="45"/>
        <v>Mako</v>
      </c>
      <c r="I417" s="123"/>
      <c r="J417" s="123" t="s">
        <v>1404</v>
      </c>
      <c r="K417" s="123">
        <v>112</v>
      </c>
      <c r="L417" s="122">
        <f t="shared" si="46"/>
        <v>17.399999999999999</v>
      </c>
      <c r="M417" s="122">
        <f t="shared" si="47"/>
        <v>17.399999999999999</v>
      </c>
    </row>
    <row r="418" spans="1:13" hidden="1" x14ac:dyDescent="0.2">
      <c r="A418" s="84" t="s">
        <v>2014</v>
      </c>
      <c r="B418" s="85">
        <v>44247</v>
      </c>
      <c r="C418" s="84" t="s">
        <v>2015</v>
      </c>
      <c r="D418" s="123" t="s">
        <v>1062</v>
      </c>
      <c r="E418" s="84" t="str">
        <f t="shared" si="42"/>
        <v>Rudi</v>
      </c>
      <c r="F418" s="84" t="str">
        <f t="shared" si="43"/>
        <v>Swartz</v>
      </c>
      <c r="G418" s="84" t="str">
        <f t="shared" si="44"/>
        <v>Men Veteran</v>
      </c>
      <c r="H418" s="84" t="str">
        <f t="shared" si="45"/>
        <v>Mako</v>
      </c>
      <c r="I418" s="123"/>
      <c r="J418" s="123" t="s">
        <v>1405</v>
      </c>
      <c r="K418" s="123">
        <v>82</v>
      </c>
      <c r="L418" s="122">
        <f t="shared" si="46"/>
        <v>2.2000000000000002</v>
      </c>
      <c r="M418" s="122">
        <f t="shared" si="47"/>
        <v>2.2000000000000002</v>
      </c>
    </row>
    <row r="419" spans="1:13" hidden="1" x14ac:dyDescent="0.2">
      <c r="A419" s="84" t="s">
        <v>2014</v>
      </c>
      <c r="B419" s="85">
        <v>44247</v>
      </c>
      <c r="C419" s="84" t="s">
        <v>2015</v>
      </c>
      <c r="D419" s="123" t="s">
        <v>1062</v>
      </c>
      <c r="E419" s="84" t="str">
        <f t="shared" si="42"/>
        <v>Rudi</v>
      </c>
      <c r="F419" s="84" t="str">
        <f t="shared" si="43"/>
        <v>Swartz</v>
      </c>
      <c r="G419" s="84" t="str">
        <f t="shared" si="44"/>
        <v>Men Veteran</v>
      </c>
      <c r="H419" s="84" t="str">
        <f t="shared" si="45"/>
        <v>Mako</v>
      </c>
      <c r="I419" s="123"/>
      <c r="J419" s="123" t="s">
        <v>1405</v>
      </c>
      <c r="K419" s="123">
        <v>92</v>
      </c>
      <c r="L419" s="122">
        <f t="shared" si="46"/>
        <v>3.3</v>
      </c>
      <c r="M419" s="122">
        <f t="shared" si="47"/>
        <v>3.3</v>
      </c>
    </row>
    <row r="420" spans="1:13" hidden="1" x14ac:dyDescent="0.2">
      <c r="A420" s="84" t="s">
        <v>2014</v>
      </c>
      <c r="B420" s="85">
        <v>44247</v>
      </c>
      <c r="C420" s="84" t="s">
        <v>2015</v>
      </c>
      <c r="D420" s="123" t="s">
        <v>1062</v>
      </c>
      <c r="E420" s="84" t="str">
        <f t="shared" si="42"/>
        <v>Rudi</v>
      </c>
      <c r="F420" s="84" t="str">
        <f t="shared" si="43"/>
        <v>Swartz</v>
      </c>
      <c r="G420" s="84" t="str">
        <f t="shared" si="44"/>
        <v>Men Veteran</v>
      </c>
      <c r="H420" s="84" t="str">
        <f t="shared" si="45"/>
        <v>Mako</v>
      </c>
      <c r="I420" s="123"/>
      <c r="J420" s="123" t="s">
        <v>1405</v>
      </c>
      <c r="K420" s="123">
        <v>85</v>
      </c>
      <c r="L420" s="122">
        <f t="shared" si="46"/>
        <v>2.5</v>
      </c>
      <c r="M420" s="122">
        <f t="shared" si="47"/>
        <v>2.5</v>
      </c>
    </row>
    <row r="421" spans="1:13" hidden="1" x14ac:dyDescent="0.2">
      <c r="A421" s="84" t="s">
        <v>2014</v>
      </c>
      <c r="B421" s="85">
        <v>44247</v>
      </c>
      <c r="C421" s="84" t="s">
        <v>2015</v>
      </c>
      <c r="D421" s="123" t="s">
        <v>623</v>
      </c>
      <c r="E421" s="84" t="str">
        <f t="shared" si="42"/>
        <v>Hendrik</v>
      </c>
      <c r="F421" s="84" t="str">
        <f t="shared" si="43"/>
        <v>Dry</v>
      </c>
      <c r="G421" s="84" t="str">
        <f t="shared" si="44"/>
        <v>Men Veteran</v>
      </c>
      <c r="H421" s="84" t="str">
        <f t="shared" si="45"/>
        <v>Mako</v>
      </c>
      <c r="I421" s="123"/>
      <c r="J421" s="123" t="s">
        <v>1405</v>
      </c>
      <c r="K421" s="123">
        <v>155</v>
      </c>
      <c r="L421" s="122">
        <f t="shared" si="46"/>
        <v>19.5</v>
      </c>
      <c r="M421" s="122">
        <f t="shared" si="47"/>
        <v>19.5</v>
      </c>
    </row>
    <row r="422" spans="1:13" hidden="1" x14ac:dyDescent="0.2">
      <c r="A422" s="84" t="s">
        <v>2014</v>
      </c>
      <c r="B422" s="85">
        <v>44247</v>
      </c>
      <c r="C422" s="84" t="s">
        <v>2015</v>
      </c>
      <c r="D422" s="123" t="s">
        <v>664</v>
      </c>
      <c r="E422" s="84" t="str">
        <f t="shared" si="42"/>
        <v>Kiepie</v>
      </c>
      <c r="F422" s="84" t="str">
        <f t="shared" si="43"/>
        <v>Burger</v>
      </c>
      <c r="G422" s="84" t="str">
        <f t="shared" si="44"/>
        <v>Men Veteran</v>
      </c>
      <c r="H422" s="84" t="str">
        <f t="shared" si="45"/>
        <v>Mako</v>
      </c>
      <c r="I422" s="123"/>
      <c r="J422" s="123" t="s">
        <v>1405</v>
      </c>
      <c r="K422" s="123">
        <v>106</v>
      </c>
      <c r="L422" s="122">
        <f t="shared" si="46"/>
        <v>5.3</v>
      </c>
      <c r="M422" s="122">
        <f t="shared" si="47"/>
        <v>5.3</v>
      </c>
    </row>
    <row r="423" spans="1:13" hidden="1" x14ac:dyDescent="0.2">
      <c r="A423" s="84" t="s">
        <v>2014</v>
      </c>
      <c r="B423" s="85">
        <v>44247</v>
      </c>
      <c r="C423" s="84" t="s">
        <v>2015</v>
      </c>
      <c r="D423" s="123" t="s">
        <v>664</v>
      </c>
      <c r="E423" s="84" t="str">
        <f t="shared" si="42"/>
        <v>Kiepie</v>
      </c>
      <c r="F423" s="84" t="str">
        <f t="shared" si="43"/>
        <v>Burger</v>
      </c>
      <c r="G423" s="84" t="str">
        <f t="shared" si="44"/>
        <v>Men Veteran</v>
      </c>
      <c r="H423" s="84" t="str">
        <f t="shared" si="45"/>
        <v>Mako</v>
      </c>
      <c r="I423" s="123"/>
      <c r="J423" s="123" t="s">
        <v>1405</v>
      </c>
      <c r="K423" s="123">
        <v>140</v>
      </c>
      <c r="L423" s="122">
        <f t="shared" si="46"/>
        <v>13.7</v>
      </c>
      <c r="M423" s="122">
        <f t="shared" si="47"/>
        <v>13.7</v>
      </c>
    </row>
    <row r="424" spans="1:13" hidden="1" x14ac:dyDescent="0.2">
      <c r="A424" s="84" t="s">
        <v>2014</v>
      </c>
      <c r="B424" s="85">
        <v>44247</v>
      </c>
      <c r="C424" s="84" t="s">
        <v>2015</v>
      </c>
      <c r="D424" s="123" t="s">
        <v>664</v>
      </c>
      <c r="E424" s="84" t="str">
        <f t="shared" si="42"/>
        <v>Kiepie</v>
      </c>
      <c r="F424" s="84" t="str">
        <f t="shared" si="43"/>
        <v>Burger</v>
      </c>
      <c r="G424" s="84" t="str">
        <f t="shared" si="44"/>
        <v>Men Veteran</v>
      </c>
      <c r="H424" s="84" t="str">
        <f t="shared" si="45"/>
        <v>Mako</v>
      </c>
      <c r="I424" s="123"/>
      <c r="J424" s="123" t="s">
        <v>1405</v>
      </c>
      <c r="K424" s="123">
        <v>114</v>
      </c>
      <c r="L424" s="122">
        <f t="shared" si="46"/>
        <v>6.8</v>
      </c>
      <c r="M424" s="122">
        <f t="shared" si="47"/>
        <v>6.8</v>
      </c>
    </row>
    <row r="425" spans="1:13" hidden="1" x14ac:dyDescent="0.2">
      <c r="A425" s="84" t="s">
        <v>2014</v>
      </c>
      <c r="B425" s="85">
        <v>44247</v>
      </c>
      <c r="C425" s="84" t="s">
        <v>2015</v>
      </c>
      <c r="D425" s="123" t="s">
        <v>664</v>
      </c>
      <c r="E425" s="84" t="str">
        <f t="shared" si="42"/>
        <v>Kiepie</v>
      </c>
      <c r="F425" s="84" t="str">
        <f t="shared" si="43"/>
        <v>Burger</v>
      </c>
      <c r="G425" s="84" t="str">
        <f t="shared" si="44"/>
        <v>Men Veteran</v>
      </c>
      <c r="H425" s="84" t="str">
        <f t="shared" si="45"/>
        <v>Mako</v>
      </c>
      <c r="I425" s="123"/>
      <c r="J425" s="123" t="s">
        <v>1404</v>
      </c>
      <c r="K425" s="123">
        <v>137</v>
      </c>
      <c r="L425" s="122">
        <f t="shared" si="46"/>
        <v>33.700000000000003</v>
      </c>
      <c r="M425" s="122">
        <f t="shared" si="47"/>
        <v>33.700000000000003</v>
      </c>
    </row>
    <row r="426" spans="1:13" hidden="1" x14ac:dyDescent="0.2">
      <c r="A426" s="84" t="s">
        <v>2014</v>
      </c>
      <c r="B426" s="85">
        <v>44247</v>
      </c>
      <c r="C426" s="84" t="s">
        <v>2015</v>
      </c>
      <c r="D426" s="123" t="s">
        <v>572</v>
      </c>
      <c r="E426" s="84" t="str">
        <f t="shared" si="42"/>
        <v>Johan</v>
      </c>
      <c r="F426" s="84" t="str">
        <f t="shared" si="43"/>
        <v>van Wyk</v>
      </c>
      <c r="G426" s="84" t="str">
        <f t="shared" si="44"/>
        <v>Men Veteran</v>
      </c>
      <c r="H426" s="84" t="str">
        <f t="shared" si="45"/>
        <v>Mako</v>
      </c>
      <c r="I426" s="123"/>
      <c r="J426" s="123" t="s">
        <v>1405</v>
      </c>
      <c r="K426" s="123">
        <v>158</v>
      </c>
      <c r="L426" s="122">
        <f t="shared" si="46"/>
        <v>20.8</v>
      </c>
      <c r="M426" s="122">
        <f t="shared" si="47"/>
        <v>20.8</v>
      </c>
    </row>
    <row r="427" spans="1:13" hidden="1" x14ac:dyDescent="0.2">
      <c r="A427" s="84" t="s">
        <v>2014</v>
      </c>
      <c r="B427" s="85">
        <v>44247</v>
      </c>
      <c r="C427" s="84" t="s">
        <v>2015</v>
      </c>
      <c r="D427" s="123" t="s">
        <v>572</v>
      </c>
      <c r="E427" s="84" t="str">
        <f t="shared" si="42"/>
        <v>Johan</v>
      </c>
      <c r="F427" s="84" t="str">
        <f t="shared" si="43"/>
        <v>van Wyk</v>
      </c>
      <c r="G427" s="84" t="str">
        <f t="shared" si="44"/>
        <v>Men Veteran</v>
      </c>
      <c r="H427" s="84" t="str">
        <f t="shared" si="45"/>
        <v>Mako</v>
      </c>
      <c r="I427" s="123"/>
      <c r="J427" s="123" t="s">
        <v>1406</v>
      </c>
      <c r="K427" s="123">
        <v>78</v>
      </c>
      <c r="L427" s="122">
        <f t="shared" si="46"/>
        <v>1.5</v>
      </c>
      <c r="M427" s="122">
        <f t="shared" si="47"/>
        <v>1.5</v>
      </c>
    </row>
    <row r="428" spans="1:13" hidden="1" x14ac:dyDescent="0.2">
      <c r="A428" s="84" t="s">
        <v>2014</v>
      </c>
      <c r="B428" s="85">
        <v>44247</v>
      </c>
      <c r="C428" s="84" t="s">
        <v>2015</v>
      </c>
      <c r="D428" s="123" t="s">
        <v>554</v>
      </c>
      <c r="E428" s="84" t="str">
        <f t="shared" si="42"/>
        <v>Riaan</v>
      </c>
      <c r="F428" s="84" t="str">
        <f t="shared" si="43"/>
        <v>Tap</v>
      </c>
      <c r="G428" s="84" t="str">
        <f t="shared" si="44"/>
        <v>Men Veteran</v>
      </c>
      <c r="H428" s="84" t="str">
        <f t="shared" si="45"/>
        <v>Mako</v>
      </c>
      <c r="I428" s="123"/>
      <c r="J428" s="123" t="s">
        <v>1405</v>
      </c>
      <c r="K428" s="123">
        <v>80</v>
      </c>
      <c r="L428" s="122">
        <f t="shared" si="46"/>
        <v>2</v>
      </c>
      <c r="M428" s="122">
        <f t="shared" si="47"/>
        <v>2</v>
      </c>
    </row>
    <row r="429" spans="1:13" hidden="1" x14ac:dyDescent="0.2">
      <c r="A429" s="84" t="s">
        <v>2014</v>
      </c>
      <c r="B429" s="85">
        <v>44247</v>
      </c>
      <c r="C429" s="84" t="s">
        <v>2015</v>
      </c>
      <c r="D429" s="123" t="s">
        <v>554</v>
      </c>
      <c r="E429" s="84" t="str">
        <f t="shared" si="42"/>
        <v>Riaan</v>
      </c>
      <c r="F429" s="84" t="str">
        <f t="shared" si="43"/>
        <v>Tap</v>
      </c>
      <c r="G429" s="84" t="str">
        <f t="shared" si="44"/>
        <v>Men Veteran</v>
      </c>
      <c r="H429" s="84" t="str">
        <f t="shared" si="45"/>
        <v>Mako</v>
      </c>
      <c r="I429" s="123"/>
      <c r="J429" s="123" t="s">
        <v>1405</v>
      </c>
      <c r="K429" s="123">
        <v>79</v>
      </c>
      <c r="L429" s="122">
        <f t="shared" si="46"/>
        <v>1.9</v>
      </c>
      <c r="M429" s="122">
        <f t="shared" si="47"/>
        <v>1.9</v>
      </c>
    </row>
    <row r="430" spans="1:13" hidden="1" x14ac:dyDescent="0.2">
      <c r="A430" s="84" t="s">
        <v>2014</v>
      </c>
      <c r="B430" s="85">
        <v>44247</v>
      </c>
      <c r="C430" s="84" t="s">
        <v>2015</v>
      </c>
      <c r="D430" s="123" t="s">
        <v>554</v>
      </c>
      <c r="E430" s="84" t="str">
        <f t="shared" si="42"/>
        <v>Riaan</v>
      </c>
      <c r="F430" s="84" t="str">
        <f t="shared" si="43"/>
        <v>Tap</v>
      </c>
      <c r="G430" s="84" t="str">
        <f t="shared" si="44"/>
        <v>Men Veteran</v>
      </c>
      <c r="H430" s="84" t="str">
        <f t="shared" si="45"/>
        <v>Mako</v>
      </c>
      <c r="I430" s="123"/>
      <c r="J430" s="123" t="s">
        <v>1405</v>
      </c>
      <c r="K430" s="123">
        <v>109</v>
      </c>
      <c r="L430" s="122">
        <f t="shared" si="46"/>
        <v>5.8</v>
      </c>
      <c r="M430" s="122">
        <f t="shared" si="47"/>
        <v>5.8</v>
      </c>
    </row>
    <row r="431" spans="1:13" hidden="1" x14ac:dyDescent="0.2">
      <c r="A431" s="84" t="s">
        <v>2014</v>
      </c>
      <c r="B431" s="85">
        <v>44247</v>
      </c>
      <c r="C431" s="84" t="s">
        <v>2015</v>
      </c>
      <c r="D431" s="123" t="s">
        <v>554</v>
      </c>
      <c r="E431" s="84" t="str">
        <f t="shared" si="42"/>
        <v>Riaan</v>
      </c>
      <c r="F431" s="84" t="str">
        <f t="shared" si="43"/>
        <v>Tap</v>
      </c>
      <c r="G431" s="84" t="str">
        <f t="shared" si="44"/>
        <v>Men Veteran</v>
      </c>
      <c r="H431" s="84" t="str">
        <f t="shared" si="45"/>
        <v>Mako</v>
      </c>
      <c r="I431" s="123"/>
      <c r="J431" s="123" t="s">
        <v>1404</v>
      </c>
      <c r="K431" s="123">
        <v>111</v>
      </c>
      <c r="L431" s="122">
        <f t="shared" si="46"/>
        <v>16.899999999999999</v>
      </c>
      <c r="M431" s="122">
        <f t="shared" si="47"/>
        <v>16.899999999999999</v>
      </c>
    </row>
    <row r="432" spans="1:13" hidden="1" x14ac:dyDescent="0.2">
      <c r="A432" s="84" t="s">
        <v>2014</v>
      </c>
      <c r="B432" s="85">
        <v>44247</v>
      </c>
      <c r="C432" s="84" t="s">
        <v>2015</v>
      </c>
      <c r="D432" s="123" t="s">
        <v>771</v>
      </c>
      <c r="E432" s="84" t="str">
        <f t="shared" si="42"/>
        <v>Herbert</v>
      </c>
      <c r="F432" s="84" t="str">
        <f t="shared" si="43"/>
        <v>Schmidlin</v>
      </c>
      <c r="G432" s="84" t="str">
        <f t="shared" si="44"/>
        <v>Men Veteran</v>
      </c>
      <c r="H432" s="84" t="str">
        <f t="shared" si="45"/>
        <v>Mako</v>
      </c>
      <c r="I432" s="123"/>
      <c r="J432" s="123" t="s">
        <v>1406</v>
      </c>
      <c r="K432" s="123">
        <v>81</v>
      </c>
      <c r="L432" s="122">
        <f t="shared" si="46"/>
        <v>1.8</v>
      </c>
      <c r="M432" s="122">
        <f t="shared" si="47"/>
        <v>1.8</v>
      </c>
    </row>
    <row r="433" spans="1:13" hidden="1" x14ac:dyDescent="0.2">
      <c r="A433" s="84" t="s">
        <v>2014</v>
      </c>
      <c r="B433" s="85">
        <v>44247</v>
      </c>
      <c r="C433" s="84" t="s">
        <v>2015</v>
      </c>
      <c r="D433" s="123" t="s">
        <v>1102</v>
      </c>
      <c r="E433" s="84" t="str">
        <f t="shared" si="42"/>
        <v>Jorg</v>
      </c>
      <c r="F433" s="84" t="str">
        <f t="shared" si="43"/>
        <v>Walder</v>
      </c>
      <c r="G433" s="84" t="str">
        <f t="shared" si="44"/>
        <v>Men Master</v>
      </c>
      <c r="H433" s="84" t="str">
        <f t="shared" si="45"/>
        <v>Mako</v>
      </c>
      <c r="I433" s="123"/>
      <c r="J433" s="123" t="s">
        <v>20</v>
      </c>
      <c r="K433" s="123">
        <v>72</v>
      </c>
      <c r="L433" s="122">
        <f t="shared" si="46"/>
        <v>1.3</v>
      </c>
      <c r="M433" s="122">
        <f t="shared" si="47"/>
        <v>1.3</v>
      </c>
    </row>
    <row r="434" spans="1:13" hidden="1" x14ac:dyDescent="0.2">
      <c r="A434" s="84" t="s">
        <v>2014</v>
      </c>
      <c r="B434" s="85">
        <v>44247</v>
      </c>
      <c r="C434" s="84" t="s">
        <v>2015</v>
      </c>
      <c r="D434" s="123" t="s">
        <v>1102</v>
      </c>
      <c r="E434" s="84" t="str">
        <f t="shared" si="42"/>
        <v>Jorg</v>
      </c>
      <c r="F434" s="84" t="str">
        <f t="shared" si="43"/>
        <v>Walder</v>
      </c>
      <c r="G434" s="84" t="str">
        <f t="shared" si="44"/>
        <v>Men Master</v>
      </c>
      <c r="H434" s="84" t="str">
        <f t="shared" si="45"/>
        <v>Mako</v>
      </c>
      <c r="I434" s="123" t="s">
        <v>19</v>
      </c>
      <c r="J434" s="123"/>
      <c r="K434" s="123">
        <v>45</v>
      </c>
      <c r="L434" s="122">
        <f t="shared" si="46"/>
        <v>0.9</v>
      </c>
      <c r="M434" s="122">
        <f t="shared" si="47"/>
        <v>0.9</v>
      </c>
    </row>
    <row r="435" spans="1:13" hidden="1" x14ac:dyDescent="0.2">
      <c r="A435" s="84" t="s">
        <v>2014</v>
      </c>
      <c r="B435" s="85">
        <v>44247</v>
      </c>
      <c r="C435" s="84" t="s">
        <v>2015</v>
      </c>
      <c r="D435" s="123" t="s">
        <v>618</v>
      </c>
      <c r="E435" s="84" t="str">
        <f t="shared" si="42"/>
        <v>John-John</v>
      </c>
      <c r="F435" s="84" t="str">
        <f t="shared" si="43"/>
        <v>Warrington</v>
      </c>
      <c r="G435" s="84" t="str">
        <f t="shared" si="44"/>
        <v>Men Veteran</v>
      </c>
      <c r="H435" s="84" t="str">
        <f t="shared" si="45"/>
        <v>Mako</v>
      </c>
      <c r="I435" s="123"/>
      <c r="J435" s="123" t="s">
        <v>1406</v>
      </c>
      <c r="K435" s="123">
        <v>96</v>
      </c>
      <c r="L435" s="122">
        <f t="shared" si="46"/>
        <v>3.2</v>
      </c>
      <c r="M435" s="122">
        <f t="shared" si="47"/>
        <v>3.2</v>
      </c>
    </row>
    <row r="436" spans="1:13" hidden="1" x14ac:dyDescent="0.2">
      <c r="A436" s="84" t="s">
        <v>2014</v>
      </c>
      <c r="B436" s="85">
        <v>44247</v>
      </c>
      <c r="C436" s="84" t="s">
        <v>2015</v>
      </c>
      <c r="D436" s="123" t="s">
        <v>618</v>
      </c>
      <c r="E436" s="84" t="str">
        <f t="shared" si="42"/>
        <v>John-John</v>
      </c>
      <c r="F436" s="84" t="str">
        <f t="shared" si="43"/>
        <v>Warrington</v>
      </c>
      <c r="G436" s="84" t="str">
        <f t="shared" si="44"/>
        <v>Men Veteran</v>
      </c>
      <c r="H436" s="84" t="str">
        <f t="shared" si="45"/>
        <v>Mako</v>
      </c>
      <c r="I436" s="123"/>
      <c r="J436" s="123" t="s">
        <v>1421</v>
      </c>
      <c r="K436" s="123">
        <v>151</v>
      </c>
      <c r="L436" s="122">
        <f t="shared" si="46"/>
        <v>32.700000000000003</v>
      </c>
      <c r="M436" s="122">
        <f t="shared" si="47"/>
        <v>32.700000000000003</v>
      </c>
    </row>
    <row r="437" spans="1:13" hidden="1" x14ac:dyDescent="0.2">
      <c r="A437" s="84" t="s">
        <v>2014</v>
      </c>
      <c r="B437" s="85">
        <v>44247</v>
      </c>
      <c r="C437" s="84" t="s">
        <v>2015</v>
      </c>
      <c r="D437" s="123" t="s">
        <v>618</v>
      </c>
      <c r="E437" s="84" t="str">
        <f t="shared" si="42"/>
        <v>John-John</v>
      </c>
      <c r="F437" s="84" t="str">
        <f t="shared" si="43"/>
        <v>Warrington</v>
      </c>
      <c r="G437" s="84" t="str">
        <f t="shared" si="44"/>
        <v>Men Veteran</v>
      </c>
      <c r="H437" s="84" t="str">
        <f t="shared" si="45"/>
        <v>Mako</v>
      </c>
      <c r="I437" s="123"/>
      <c r="J437" s="123" t="s">
        <v>1421</v>
      </c>
      <c r="K437" s="123">
        <v>92</v>
      </c>
      <c r="L437" s="122">
        <f t="shared" si="46"/>
        <v>6.8</v>
      </c>
      <c r="M437" s="122">
        <f t="shared" si="47"/>
        <v>6.8</v>
      </c>
    </row>
    <row r="438" spans="1:13" hidden="1" x14ac:dyDescent="0.2">
      <c r="A438" s="84" t="s">
        <v>2014</v>
      </c>
      <c r="B438" s="85">
        <v>44247</v>
      </c>
      <c r="C438" s="84" t="s">
        <v>2015</v>
      </c>
      <c r="D438" s="123" t="s">
        <v>722</v>
      </c>
      <c r="E438" s="84" t="str">
        <f t="shared" si="42"/>
        <v>Sue</v>
      </c>
      <c r="F438" s="84" t="str">
        <f t="shared" si="43"/>
        <v>Drake</v>
      </c>
      <c r="G438" s="84" t="str">
        <f t="shared" si="44"/>
        <v>Ladies Grand Masters</v>
      </c>
      <c r="H438" s="84" t="str">
        <f t="shared" si="45"/>
        <v>Mako</v>
      </c>
      <c r="I438" s="123"/>
      <c r="J438" s="123"/>
      <c r="K438" s="123"/>
      <c r="L438" s="122" t="str">
        <f t="shared" si="46"/>
        <v/>
      </c>
      <c r="M438" s="122" t="str">
        <f t="shared" si="47"/>
        <v/>
      </c>
    </row>
    <row r="439" spans="1:13" hidden="1" x14ac:dyDescent="0.2">
      <c r="A439" s="84" t="s">
        <v>2014</v>
      </c>
      <c r="B439" s="85">
        <v>44247</v>
      </c>
      <c r="C439" s="84" t="s">
        <v>2015</v>
      </c>
      <c r="D439" s="123" t="s">
        <v>594</v>
      </c>
      <c r="E439" s="84" t="str">
        <f t="shared" si="42"/>
        <v>Jeri</v>
      </c>
      <c r="F439" s="84" t="str">
        <f t="shared" si="43"/>
        <v>Drake</v>
      </c>
      <c r="G439" s="84" t="str">
        <f t="shared" si="44"/>
        <v>Men Grand Masters</v>
      </c>
      <c r="H439" s="84" t="str">
        <f t="shared" si="45"/>
        <v>Mako</v>
      </c>
      <c r="I439" s="123"/>
      <c r="J439" s="123" t="s">
        <v>1405</v>
      </c>
      <c r="K439" s="123">
        <v>134</v>
      </c>
      <c r="L439" s="122">
        <f t="shared" si="46"/>
        <v>11.8</v>
      </c>
      <c r="M439" s="122">
        <f t="shared" si="47"/>
        <v>11.8</v>
      </c>
    </row>
    <row r="440" spans="1:13" hidden="1" x14ac:dyDescent="0.2">
      <c r="A440" s="84" t="s">
        <v>2014</v>
      </c>
      <c r="B440" s="85">
        <v>44247</v>
      </c>
      <c r="C440" s="84" t="s">
        <v>2015</v>
      </c>
      <c r="D440" s="123" t="s">
        <v>594</v>
      </c>
      <c r="E440" s="84" t="str">
        <f t="shared" si="42"/>
        <v>Jeri</v>
      </c>
      <c r="F440" s="84" t="str">
        <f t="shared" si="43"/>
        <v>Drake</v>
      </c>
      <c r="G440" s="84" t="str">
        <f t="shared" si="44"/>
        <v>Men Grand Masters</v>
      </c>
      <c r="H440" s="84" t="str">
        <f t="shared" si="45"/>
        <v>Mako</v>
      </c>
      <c r="I440" s="123"/>
      <c r="J440" s="123" t="s">
        <v>1405</v>
      </c>
      <c r="K440" s="123">
        <v>148</v>
      </c>
      <c r="L440" s="122">
        <f t="shared" si="46"/>
        <v>16.600000000000001</v>
      </c>
      <c r="M440" s="122">
        <f t="shared" si="47"/>
        <v>16.600000000000001</v>
      </c>
    </row>
    <row r="441" spans="1:13" hidden="1" x14ac:dyDescent="0.2">
      <c r="A441" s="84" t="s">
        <v>2014</v>
      </c>
      <c r="B441" s="85">
        <v>44247</v>
      </c>
      <c r="C441" s="84" t="s">
        <v>2015</v>
      </c>
      <c r="D441" s="123" t="s">
        <v>1786</v>
      </c>
      <c r="E441" s="84" t="str">
        <f t="shared" si="42"/>
        <v>Lindie</v>
      </c>
      <c r="F441" s="84" t="str">
        <f t="shared" si="43"/>
        <v>Barnhard</v>
      </c>
      <c r="G441" s="84" t="str">
        <f t="shared" si="44"/>
        <v>Ladies Veteran</v>
      </c>
      <c r="H441" s="84" t="str">
        <f t="shared" si="45"/>
        <v>Penguin</v>
      </c>
      <c r="I441" s="123"/>
      <c r="J441" s="123"/>
      <c r="K441" s="123"/>
      <c r="L441" s="122" t="str">
        <f t="shared" si="46"/>
        <v/>
      </c>
      <c r="M441" s="122" t="str">
        <f t="shared" si="47"/>
        <v/>
      </c>
    </row>
    <row r="442" spans="1:13" hidden="1" x14ac:dyDescent="0.2">
      <c r="A442" s="84" t="s">
        <v>2014</v>
      </c>
      <c r="B442" s="85">
        <v>44247</v>
      </c>
      <c r="C442" s="84" t="s">
        <v>2015</v>
      </c>
      <c r="D442" s="123" t="s">
        <v>1254</v>
      </c>
      <c r="E442" s="84" t="str">
        <f t="shared" si="42"/>
        <v>Francois</v>
      </c>
      <c r="F442" s="84" t="str">
        <f t="shared" si="43"/>
        <v>Du Plessis</v>
      </c>
      <c r="G442" s="84" t="str">
        <f t="shared" si="44"/>
        <v>Men Veteran</v>
      </c>
      <c r="H442" s="84" t="str">
        <f t="shared" si="45"/>
        <v>Otjiwarongo</v>
      </c>
      <c r="I442" s="123"/>
      <c r="J442" s="123" t="s">
        <v>8</v>
      </c>
      <c r="K442" s="123">
        <v>66</v>
      </c>
      <c r="L442" s="122">
        <f t="shared" si="46"/>
        <v>2.2999999999999998</v>
      </c>
      <c r="M442" s="122">
        <f t="shared" si="47"/>
        <v>2.2999999999999998</v>
      </c>
    </row>
    <row r="443" spans="1:13" hidden="1" x14ac:dyDescent="0.2">
      <c r="A443" s="84" t="s">
        <v>2014</v>
      </c>
      <c r="B443" s="85">
        <v>44247</v>
      </c>
      <c r="C443" s="84" t="s">
        <v>2015</v>
      </c>
      <c r="D443" s="123" t="s">
        <v>1248</v>
      </c>
      <c r="E443" s="84" t="str">
        <f t="shared" si="42"/>
        <v>Rinus</v>
      </c>
      <c r="F443" s="84" t="str">
        <f t="shared" si="43"/>
        <v>Van Der Westhuizen</v>
      </c>
      <c r="G443" s="84" t="str">
        <f t="shared" si="44"/>
        <v>Men Senior</v>
      </c>
      <c r="H443" s="84" t="str">
        <f t="shared" si="45"/>
        <v>Otjiwarongo</v>
      </c>
      <c r="I443" s="123"/>
      <c r="J443" s="123" t="s">
        <v>1405</v>
      </c>
      <c r="K443" s="123">
        <v>140</v>
      </c>
      <c r="L443" s="122">
        <f t="shared" si="46"/>
        <v>13.7</v>
      </c>
      <c r="M443" s="122">
        <f t="shared" si="47"/>
        <v>13.7</v>
      </c>
    </row>
    <row r="444" spans="1:13" hidden="1" x14ac:dyDescent="0.2">
      <c r="A444" s="84" t="s">
        <v>2014</v>
      </c>
      <c r="B444" s="85">
        <v>44247</v>
      </c>
      <c r="C444" s="84" t="s">
        <v>2015</v>
      </c>
      <c r="D444" s="123" t="s">
        <v>1248</v>
      </c>
      <c r="E444" s="84" t="str">
        <f t="shared" si="42"/>
        <v>Rinus</v>
      </c>
      <c r="F444" s="84" t="str">
        <f t="shared" si="43"/>
        <v>Van Der Westhuizen</v>
      </c>
      <c r="G444" s="84" t="str">
        <f t="shared" si="44"/>
        <v>Men Senior</v>
      </c>
      <c r="H444" s="84" t="str">
        <f t="shared" si="45"/>
        <v>Otjiwarongo</v>
      </c>
      <c r="I444" s="123"/>
      <c r="J444" s="123" t="s">
        <v>1405</v>
      </c>
      <c r="K444" s="123">
        <v>118</v>
      </c>
      <c r="L444" s="122">
        <f t="shared" si="46"/>
        <v>7.6</v>
      </c>
      <c r="M444" s="122">
        <f t="shared" si="47"/>
        <v>7.6</v>
      </c>
    </row>
    <row r="445" spans="1:13" hidden="1" x14ac:dyDescent="0.2">
      <c r="A445" s="84" t="s">
        <v>2014</v>
      </c>
      <c r="B445" s="85">
        <v>44247</v>
      </c>
      <c r="C445" s="84" t="s">
        <v>2015</v>
      </c>
      <c r="D445" s="123" t="s">
        <v>1248</v>
      </c>
      <c r="E445" s="84" t="str">
        <f t="shared" si="42"/>
        <v>Rinus</v>
      </c>
      <c r="F445" s="84" t="str">
        <f t="shared" si="43"/>
        <v>Van Der Westhuizen</v>
      </c>
      <c r="G445" s="84" t="str">
        <f t="shared" si="44"/>
        <v>Men Senior</v>
      </c>
      <c r="H445" s="84" t="str">
        <f t="shared" si="45"/>
        <v>Otjiwarongo</v>
      </c>
      <c r="I445" s="123"/>
      <c r="J445" s="123" t="s">
        <v>1383</v>
      </c>
      <c r="K445" s="123">
        <v>113</v>
      </c>
      <c r="L445" s="122">
        <f t="shared" si="46"/>
        <v>27</v>
      </c>
      <c r="M445" s="122">
        <f t="shared" si="47"/>
        <v>27</v>
      </c>
    </row>
    <row r="446" spans="1:13" hidden="1" x14ac:dyDescent="0.2">
      <c r="A446" s="84" t="s">
        <v>2014</v>
      </c>
      <c r="B446" s="85">
        <v>44247</v>
      </c>
      <c r="C446" s="84" t="s">
        <v>2015</v>
      </c>
      <c r="D446" s="123" t="s">
        <v>1248</v>
      </c>
      <c r="E446" s="84" t="str">
        <f t="shared" si="42"/>
        <v>Rinus</v>
      </c>
      <c r="F446" s="84" t="str">
        <f t="shared" si="43"/>
        <v>Van Der Westhuizen</v>
      </c>
      <c r="G446" s="84" t="str">
        <f t="shared" si="44"/>
        <v>Men Senior</v>
      </c>
      <c r="H446" s="84" t="str">
        <f t="shared" si="45"/>
        <v>Otjiwarongo</v>
      </c>
      <c r="I446" s="123"/>
      <c r="J446" s="123" t="s">
        <v>20</v>
      </c>
      <c r="K446" s="123">
        <v>72</v>
      </c>
      <c r="L446" s="122">
        <f t="shared" si="46"/>
        <v>1.3</v>
      </c>
      <c r="M446" s="122">
        <f t="shared" si="47"/>
        <v>1.3</v>
      </c>
    </row>
    <row r="447" spans="1:13" hidden="1" x14ac:dyDescent="0.2">
      <c r="A447" s="84" t="s">
        <v>2014</v>
      </c>
      <c r="B447" s="85">
        <v>44247</v>
      </c>
      <c r="C447" s="84" t="s">
        <v>2015</v>
      </c>
      <c r="D447" s="123" t="s">
        <v>1248</v>
      </c>
      <c r="E447" s="84" t="str">
        <f t="shared" si="42"/>
        <v>Rinus</v>
      </c>
      <c r="F447" s="84" t="str">
        <f t="shared" si="43"/>
        <v>Van Der Westhuizen</v>
      </c>
      <c r="G447" s="84" t="str">
        <f t="shared" si="44"/>
        <v>Men Senior</v>
      </c>
      <c r="H447" s="84" t="str">
        <f t="shared" si="45"/>
        <v>Otjiwarongo</v>
      </c>
      <c r="I447" s="123"/>
      <c r="J447" s="123" t="s">
        <v>1421</v>
      </c>
      <c r="K447" s="123">
        <v>140</v>
      </c>
      <c r="L447" s="122">
        <f t="shared" si="46"/>
        <v>25.6</v>
      </c>
      <c r="M447" s="122">
        <f t="shared" si="47"/>
        <v>25.6</v>
      </c>
    </row>
    <row r="448" spans="1:13" hidden="1" x14ac:dyDescent="0.2">
      <c r="A448" s="84" t="s">
        <v>2014</v>
      </c>
      <c r="B448" s="85">
        <v>44247</v>
      </c>
      <c r="C448" s="84" t="s">
        <v>2015</v>
      </c>
      <c r="D448" s="123" t="s">
        <v>1248</v>
      </c>
      <c r="E448" s="84" t="str">
        <f t="shared" si="42"/>
        <v>Rinus</v>
      </c>
      <c r="F448" s="84" t="str">
        <f t="shared" si="43"/>
        <v>Van Der Westhuizen</v>
      </c>
      <c r="G448" s="84" t="str">
        <f t="shared" si="44"/>
        <v>Men Senior</v>
      </c>
      <c r="H448" s="84" t="str">
        <f t="shared" si="45"/>
        <v>Otjiwarongo</v>
      </c>
      <c r="I448" s="123"/>
      <c r="J448" s="123" t="s">
        <v>1421</v>
      </c>
      <c r="K448" s="123">
        <v>124</v>
      </c>
      <c r="L448" s="122">
        <f t="shared" si="46"/>
        <v>17.5</v>
      </c>
      <c r="M448" s="122">
        <f t="shared" si="47"/>
        <v>17.5</v>
      </c>
    </row>
    <row r="449" spans="1:13" hidden="1" x14ac:dyDescent="0.2">
      <c r="A449" s="84" t="s">
        <v>2014</v>
      </c>
      <c r="B449" s="85">
        <v>44247</v>
      </c>
      <c r="C449" s="84" t="s">
        <v>2015</v>
      </c>
      <c r="D449" s="123" t="s">
        <v>1310</v>
      </c>
      <c r="E449" s="84" t="str">
        <f t="shared" si="42"/>
        <v>Martinus</v>
      </c>
      <c r="F449" s="84" t="str">
        <f t="shared" si="43"/>
        <v>Venter</v>
      </c>
      <c r="G449" s="84" t="str">
        <f t="shared" si="44"/>
        <v>Men Senior</v>
      </c>
      <c r="H449" s="84" t="str">
        <f t="shared" si="45"/>
        <v>Otjiwarongo</v>
      </c>
      <c r="I449" s="123"/>
      <c r="J449" s="123" t="s">
        <v>1404</v>
      </c>
      <c r="K449" s="123">
        <v>123</v>
      </c>
      <c r="L449" s="122">
        <f t="shared" si="46"/>
        <v>23.6</v>
      </c>
      <c r="M449" s="122">
        <f t="shared" si="47"/>
        <v>23.6</v>
      </c>
    </row>
    <row r="450" spans="1:13" hidden="1" x14ac:dyDescent="0.2">
      <c r="A450" s="84" t="s">
        <v>2014</v>
      </c>
      <c r="B450" s="85">
        <v>44247</v>
      </c>
      <c r="C450" s="84" t="s">
        <v>2015</v>
      </c>
      <c r="D450" s="123" t="s">
        <v>1310</v>
      </c>
      <c r="E450" s="84" t="str">
        <f t="shared" si="42"/>
        <v>Martinus</v>
      </c>
      <c r="F450" s="84" t="str">
        <f t="shared" si="43"/>
        <v>Venter</v>
      </c>
      <c r="G450" s="84" t="str">
        <f t="shared" si="44"/>
        <v>Men Senior</v>
      </c>
      <c r="H450" s="84" t="str">
        <f t="shared" si="45"/>
        <v>Otjiwarongo</v>
      </c>
      <c r="I450" s="123"/>
      <c r="J450" s="123" t="s">
        <v>20</v>
      </c>
      <c r="K450" s="123">
        <v>64</v>
      </c>
      <c r="L450" s="122">
        <f t="shared" si="46"/>
        <v>0.9</v>
      </c>
      <c r="M450" s="122">
        <f t="shared" si="47"/>
        <v>0.9</v>
      </c>
    </row>
    <row r="451" spans="1:13" hidden="1" x14ac:dyDescent="0.2">
      <c r="A451" s="84" t="s">
        <v>2014</v>
      </c>
      <c r="B451" s="85">
        <v>44247</v>
      </c>
      <c r="C451" s="84" t="s">
        <v>2015</v>
      </c>
      <c r="D451" s="123" t="s">
        <v>924</v>
      </c>
      <c r="E451" s="84" t="str">
        <f t="shared" ref="E451:E514" si="48">IF(D451="","",VLOOKUP(D451,Master,3,FALSE))</f>
        <v>Org</v>
      </c>
      <c r="F451" s="84" t="str">
        <f t="shared" ref="F451:F514" si="49">IF(D451="","",VLOOKUP(D451,Master,4,FALSE))</f>
        <v>Van Rensburg</v>
      </c>
      <c r="G451" s="84" t="str">
        <f t="shared" ref="G451:G514" si="50">IF(D451="","",VLOOKUP(D451,Master,5,FALSE))</f>
        <v>Men Senior</v>
      </c>
      <c r="H451" s="84" t="str">
        <f t="shared" ref="H451:H514" si="51">IF(D451="","",VLOOKUP(D451,Master,2,FALSE))</f>
        <v>Otjiwarongo</v>
      </c>
      <c r="I451" s="123"/>
      <c r="J451" s="123" t="s">
        <v>1421</v>
      </c>
      <c r="K451" s="123">
        <v>143</v>
      </c>
      <c r="L451" s="122">
        <f t="shared" ref="L451:L514" si="52">IF(K451="","",IF(I451="",ROUND(HLOOKUP(J451,kgList,K451,FALSE),1),ROUND(HLOOKUP(I451,kgList,K451,FALSE),1)))</f>
        <v>27.3</v>
      </c>
      <c r="M451" s="122">
        <f t="shared" ref="M451:M514" si="53">IF(L451="","",IF(COUNTA(I451:J451)&gt;1,"Edible or Inedible",IF(COUNTA(I451)=1,L451*1,IF(COUNTA(J451)=1,L451*1,"ERROR"))))</f>
        <v>27.3</v>
      </c>
    </row>
    <row r="452" spans="1:13" hidden="1" x14ac:dyDescent="0.2">
      <c r="A452" s="84" t="s">
        <v>2014</v>
      </c>
      <c r="B452" s="85">
        <v>44247</v>
      </c>
      <c r="C452" s="84" t="s">
        <v>2015</v>
      </c>
      <c r="D452" s="123" t="s">
        <v>629</v>
      </c>
      <c r="E452" s="84" t="str">
        <f t="shared" si="48"/>
        <v>Joseph</v>
      </c>
      <c r="F452" s="84" t="str">
        <f t="shared" si="49"/>
        <v>Payne</v>
      </c>
      <c r="G452" s="84" t="str">
        <f t="shared" si="50"/>
        <v>Men Veteran</v>
      </c>
      <c r="H452" s="84" t="str">
        <f t="shared" si="51"/>
        <v>Otjiwarongo</v>
      </c>
      <c r="I452" s="123"/>
      <c r="J452" s="123" t="s">
        <v>1405</v>
      </c>
      <c r="K452" s="123">
        <v>96</v>
      </c>
      <c r="L452" s="122">
        <f t="shared" si="52"/>
        <v>3.8</v>
      </c>
      <c r="M452" s="122">
        <f t="shared" si="53"/>
        <v>3.8</v>
      </c>
    </row>
    <row r="453" spans="1:13" hidden="1" x14ac:dyDescent="0.2">
      <c r="A453" s="84" t="s">
        <v>2014</v>
      </c>
      <c r="B453" s="85">
        <v>44247</v>
      </c>
      <c r="C453" s="84" t="s">
        <v>2015</v>
      </c>
      <c r="D453" s="123" t="s">
        <v>629</v>
      </c>
      <c r="E453" s="84" t="str">
        <f t="shared" si="48"/>
        <v>Joseph</v>
      </c>
      <c r="F453" s="84" t="str">
        <f t="shared" si="49"/>
        <v>Payne</v>
      </c>
      <c r="G453" s="84" t="str">
        <f t="shared" si="50"/>
        <v>Men Veteran</v>
      </c>
      <c r="H453" s="84" t="str">
        <f t="shared" si="51"/>
        <v>Otjiwarongo</v>
      </c>
      <c r="I453" s="123"/>
      <c r="J453" s="123" t="s">
        <v>1406</v>
      </c>
      <c r="K453" s="123">
        <v>77</v>
      </c>
      <c r="L453" s="122">
        <f t="shared" si="52"/>
        <v>1.5</v>
      </c>
      <c r="M453" s="122">
        <f t="shared" si="53"/>
        <v>1.5</v>
      </c>
    </row>
    <row r="454" spans="1:13" hidden="1" x14ac:dyDescent="0.2">
      <c r="A454" s="84" t="s">
        <v>2014</v>
      </c>
      <c r="B454" s="85">
        <v>44247</v>
      </c>
      <c r="C454" s="84" t="s">
        <v>2015</v>
      </c>
      <c r="D454" s="123" t="s">
        <v>1475</v>
      </c>
      <c r="E454" s="84" t="str">
        <f t="shared" si="48"/>
        <v>Hannes</v>
      </c>
      <c r="F454" s="84" t="str">
        <f t="shared" si="49"/>
        <v>DeHaast</v>
      </c>
      <c r="G454" s="84" t="str">
        <f t="shared" si="50"/>
        <v>Men Senior</v>
      </c>
      <c r="H454" s="84" t="str">
        <f t="shared" si="51"/>
        <v>Otjiwarongo</v>
      </c>
      <c r="I454" s="123"/>
      <c r="J454" s="123" t="s">
        <v>1405</v>
      </c>
      <c r="K454" s="123">
        <v>124</v>
      </c>
      <c r="L454" s="122">
        <f t="shared" si="52"/>
        <v>9.1</v>
      </c>
      <c r="M454" s="122">
        <f t="shared" si="53"/>
        <v>9.1</v>
      </c>
    </row>
    <row r="455" spans="1:13" hidden="1" x14ac:dyDescent="0.2">
      <c r="A455" s="84" t="s">
        <v>2014</v>
      </c>
      <c r="B455" s="85">
        <v>44247</v>
      </c>
      <c r="C455" s="84" t="s">
        <v>2015</v>
      </c>
      <c r="D455" s="123" t="s">
        <v>1475</v>
      </c>
      <c r="E455" s="84" t="str">
        <f t="shared" si="48"/>
        <v>Hannes</v>
      </c>
      <c r="F455" s="84" t="str">
        <f t="shared" si="49"/>
        <v>DeHaast</v>
      </c>
      <c r="G455" s="84" t="str">
        <f t="shared" si="50"/>
        <v>Men Senior</v>
      </c>
      <c r="H455" s="84" t="str">
        <f t="shared" si="51"/>
        <v>Otjiwarongo</v>
      </c>
      <c r="I455" s="123"/>
      <c r="J455" s="123" t="s">
        <v>1405</v>
      </c>
      <c r="K455" s="123">
        <v>130</v>
      </c>
      <c r="L455" s="122">
        <f t="shared" si="52"/>
        <v>10.7</v>
      </c>
      <c r="M455" s="122">
        <f t="shared" si="53"/>
        <v>10.7</v>
      </c>
    </row>
    <row r="456" spans="1:13" hidden="1" x14ac:dyDescent="0.2">
      <c r="A456" s="84" t="s">
        <v>2014</v>
      </c>
      <c r="B456" s="85">
        <v>44247</v>
      </c>
      <c r="C456" s="84" t="s">
        <v>2015</v>
      </c>
      <c r="D456" s="123" t="s">
        <v>647</v>
      </c>
      <c r="E456" s="84" t="str">
        <f t="shared" si="48"/>
        <v>Bijorn</v>
      </c>
      <c r="F456" s="84" t="str">
        <f t="shared" si="49"/>
        <v>Le Roux</v>
      </c>
      <c r="G456" s="84" t="str">
        <f t="shared" si="50"/>
        <v>Men Senior</v>
      </c>
      <c r="H456" s="84" t="str">
        <f t="shared" si="51"/>
        <v>Otjiwarongo</v>
      </c>
      <c r="I456" s="123"/>
      <c r="J456" s="123" t="s">
        <v>1406</v>
      </c>
      <c r="K456" s="123">
        <v>80</v>
      </c>
      <c r="L456" s="122">
        <f t="shared" si="52"/>
        <v>1.7</v>
      </c>
      <c r="M456" s="122">
        <f t="shared" si="53"/>
        <v>1.7</v>
      </c>
    </row>
    <row r="457" spans="1:13" hidden="1" x14ac:dyDescent="0.2">
      <c r="A457" s="84" t="s">
        <v>2014</v>
      </c>
      <c r="B457" s="85">
        <v>44247</v>
      </c>
      <c r="C457" s="84" t="s">
        <v>2015</v>
      </c>
      <c r="D457" s="123" t="s">
        <v>748</v>
      </c>
      <c r="E457" s="84" t="str">
        <f t="shared" si="48"/>
        <v>Stephan</v>
      </c>
      <c r="F457" s="84" t="str">
        <f t="shared" si="49"/>
        <v>Hauptfleisch</v>
      </c>
      <c r="G457" s="84" t="str">
        <f t="shared" si="50"/>
        <v>Men Senior</v>
      </c>
      <c r="H457" s="84" t="str">
        <f t="shared" si="51"/>
        <v>Otjiwarongo</v>
      </c>
      <c r="I457" s="123"/>
      <c r="J457" s="123" t="s">
        <v>1405</v>
      </c>
      <c r="K457" s="123">
        <v>79</v>
      </c>
      <c r="L457" s="122">
        <f t="shared" si="52"/>
        <v>1.9</v>
      </c>
      <c r="M457" s="122">
        <f t="shared" si="53"/>
        <v>1.9</v>
      </c>
    </row>
    <row r="458" spans="1:13" hidden="1" x14ac:dyDescent="0.2">
      <c r="A458" s="84" t="s">
        <v>2014</v>
      </c>
      <c r="B458" s="85">
        <v>44247</v>
      </c>
      <c r="C458" s="84" t="s">
        <v>2015</v>
      </c>
      <c r="D458" s="123" t="s">
        <v>748</v>
      </c>
      <c r="E458" s="84" t="str">
        <f t="shared" si="48"/>
        <v>Stephan</v>
      </c>
      <c r="F458" s="84" t="str">
        <f t="shared" si="49"/>
        <v>Hauptfleisch</v>
      </c>
      <c r="G458" s="84" t="str">
        <f t="shared" si="50"/>
        <v>Men Senior</v>
      </c>
      <c r="H458" s="84" t="str">
        <f t="shared" si="51"/>
        <v>Otjiwarongo</v>
      </c>
      <c r="I458" s="123"/>
      <c r="J458" s="123" t="s">
        <v>1406</v>
      </c>
      <c r="K458" s="123">
        <v>97</v>
      </c>
      <c r="L458" s="122">
        <f t="shared" si="52"/>
        <v>3.3</v>
      </c>
      <c r="M458" s="122">
        <f t="shared" si="53"/>
        <v>3.3</v>
      </c>
    </row>
    <row r="459" spans="1:13" hidden="1" x14ac:dyDescent="0.2">
      <c r="A459" s="84" t="s">
        <v>2014</v>
      </c>
      <c r="B459" s="85">
        <v>44247</v>
      </c>
      <c r="C459" s="84" t="s">
        <v>2015</v>
      </c>
      <c r="D459" s="123" t="s">
        <v>1150</v>
      </c>
      <c r="E459" s="84" t="str">
        <f t="shared" si="48"/>
        <v>Louw</v>
      </c>
      <c r="F459" s="84" t="str">
        <f t="shared" si="49"/>
        <v>Durand</v>
      </c>
      <c r="G459" s="84" t="str">
        <f t="shared" si="50"/>
        <v>Men Veteran</v>
      </c>
      <c r="H459" s="84" t="str">
        <f t="shared" si="51"/>
        <v>Otjiwarongo</v>
      </c>
      <c r="I459" s="123"/>
      <c r="J459" s="123"/>
      <c r="K459" s="123"/>
      <c r="L459" s="122" t="str">
        <f t="shared" si="52"/>
        <v/>
      </c>
      <c r="M459" s="122" t="str">
        <f t="shared" si="53"/>
        <v/>
      </c>
    </row>
    <row r="460" spans="1:13" hidden="1" x14ac:dyDescent="0.2">
      <c r="A460" s="84" t="s">
        <v>2014</v>
      </c>
      <c r="B460" s="85">
        <v>44247</v>
      </c>
      <c r="C460" s="84" t="s">
        <v>2015</v>
      </c>
      <c r="D460" s="123" t="s">
        <v>777</v>
      </c>
      <c r="E460" s="84" t="str">
        <f t="shared" si="48"/>
        <v>Renier</v>
      </c>
      <c r="F460" s="84" t="str">
        <f t="shared" si="49"/>
        <v>Viviers</v>
      </c>
      <c r="G460" s="84" t="str">
        <f t="shared" si="50"/>
        <v>Men Veteran</v>
      </c>
      <c r="H460" s="84" t="str">
        <f t="shared" si="51"/>
        <v>Otjiwarongo</v>
      </c>
      <c r="I460" s="123"/>
      <c r="J460" s="123"/>
      <c r="K460" s="123"/>
      <c r="L460" s="122" t="str">
        <f t="shared" si="52"/>
        <v/>
      </c>
      <c r="M460" s="122" t="str">
        <f t="shared" si="53"/>
        <v/>
      </c>
    </row>
    <row r="461" spans="1:13" hidden="1" x14ac:dyDescent="0.2">
      <c r="A461" s="84" t="s">
        <v>2014</v>
      </c>
      <c r="B461" s="85">
        <v>44247</v>
      </c>
      <c r="C461" s="84" t="s">
        <v>2015</v>
      </c>
      <c r="D461" s="123" t="s">
        <v>606</v>
      </c>
      <c r="E461" s="84" t="str">
        <f t="shared" si="48"/>
        <v>Maritz</v>
      </c>
      <c r="F461" s="84" t="str">
        <f t="shared" si="49"/>
        <v>Jansen van Vuuren</v>
      </c>
      <c r="G461" s="84" t="str">
        <f t="shared" si="50"/>
        <v>Men Veteran</v>
      </c>
      <c r="H461" s="84" t="str">
        <f t="shared" si="51"/>
        <v>Otjiwarongo</v>
      </c>
      <c r="I461" s="123"/>
      <c r="J461" s="123" t="s">
        <v>1405</v>
      </c>
      <c r="K461" s="123">
        <v>139</v>
      </c>
      <c r="L461" s="122">
        <f t="shared" si="52"/>
        <v>13.4</v>
      </c>
      <c r="M461" s="122">
        <f t="shared" si="53"/>
        <v>13.4</v>
      </c>
    </row>
    <row r="462" spans="1:13" hidden="1" x14ac:dyDescent="0.2">
      <c r="A462" s="84" t="s">
        <v>2014</v>
      </c>
      <c r="B462" s="85">
        <v>44247</v>
      </c>
      <c r="C462" s="84" t="s">
        <v>2015</v>
      </c>
      <c r="D462" s="123" t="s">
        <v>1825</v>
      </c>
      <c r="E462" s="84" t="str">
        <f t="shared" si="48"/>
        <v>Willem Louis</v>
      </c>
      <c r="F462" s="84" t="str">
        <f t="shared" si="49"/>
        <v>Klazinga</v>
      </c>
      <c r="G462" s="84" t="str">
        <f t="shared" si="50"/>
        <v>Men Grand Masters</v>
      </c>
      <c r="H462" s="84" t="str">
        <f t="shared" si="51"/>
        <v>Otjiwarongo</v>
      </c>
      <c r="I462" s="123"/>
      <c r="J462" s="123"/>
      <c r="K462" s="123"/>
      <c r="L462" s="122" t="str">
        <f t="shared" si="52"/>
        <v/>
      </c>
      <c r="M462" s="122" t="str">
        <f t="shared" si="53"/>
        <v/>
      </c>
    </row>
    <row r="463" spans="1:13" hidden="1" x14ac:dyDescent="0.2">
      <c r="A463" s="84" t="s">
        <v>2014</v>
      </c>
      <c r="B463" s="85">
        <v>44247</v>
      </c>
      <c r="C463" s="84" t="s">
        <v>2015</v>
      </c>
      <c r="D463" s="123" t="s">
        <v>1295</v>
      </c>
      <c r="E463" s="84" t="str">
        <f t="shared" si="48"/>
        <v>Handre</v>
      </c>
      <c r="F463" s="84" t="str">
        <f t="shared" si="49"/>
        <v>Klazinga</v>
      </c>
      <c r="G463" s="84" t="str">
        <f t="shared" si="50"/>
        <v>Men Senior</v>
      </c>
      <c r="H463" s="84" t="str">
        <f t="shared" si="51"/>
        <v>Otjiwarongo</v>
      </c>
      <c r="I463" s="123"/>
      <c r="J463" s="123" t="s">
        <v>1405</v>
      </c>
      <c r="K463" s="123">
        <v>88</v>
      </c>
      <c r="L463" s="122">
        <f t="shared" si="52"/>
        <v>2.8</v>
      </c>
      <c r="M463" s="122">
        <f t="shared" si="53"/>
        <v>2.8</v>
      </c>
    </row>
    <row r="464" spans="1:13" hidden="1" x14ac:dyDescent="0.2">
      <c r="A464" s="84" t="s">
        <v>2014</v>
      </c>
      <c r="B464" s="85">
        <v>44247</v>
      </c>
      <c r="C464" s="84" t="s">
        <v>2015</v>
      </c>
      <c r="D464" s="123" t="s">
        <v>1295</v>
      </c>
      <c r="E464" s="84" t="str">
        <f t="shared" si="48"/>
        <v>Handre</v>
      </c>
      <c r="F464" s="84" t="str">
        <f t="shared" si="49"/>
        <v>Klazinga</v>
      </c>
      <c r="G464" s="84" t="str">
        <f t="shared" si="50"/>
        <v>Men Senior</v>
      </c>
      <c r="H464" s="84" t="str">
        <f t="shared" si="51"/>
        <v>Otjiwarongo</v>
      </c>
      <c r="I464" s="123"/>
      <c r="J464" s="123" t="s">
        <v>1406</v>
      </c>
      <c r="K464" s="123">
        <v>111</v>
      </c>
      <c r="L464" s="122">
        <f t="shared" si="52"/>
        <v>5.3</v>
      </c>
      <c r="M464" s="122">
        <f t="shared" si="53"/>
        <v>5.3</v>
      </c>
    </row>
    <row r="465" spans="1:13" hidden="1" x14ac:dyDescent="0.2">
      <c r="A465" s="84" t="s">
        <v>2014</v>
      </c>
      <c r="B465" s="85">
        <v>44247</v>
      </c>
      <c r="C465" s="84" t="s">
        <v>2015</v>
      </c>
      <c r="D465" s="123" t="s">
        <v>1828</v>
      </c>
      <c r="E465" s="84" t="str">
        <f t="shared" si="48"/>
        <v>Franco</v>
      </c>
      <c r="F465" s="84" t="str">
        <f t="shared" si="49"/>
        <v>Kuhn</v>
      </c>
      <c r="G465" s="84" t="str">
        <f t="shared" si="50"/>
        <v>Men Senior</v>
      </c>
      <c r="H465" s="84" t="str">
        <f t="shared" si="51"/>
        <v>Otjiwarongo</v>
      </c>
      <c r="I465" s="123"/>
      <c r="J465" s="123" t="s">
        <v>1405</v>
      </c>
      <c r="K465" s="123">
        <v>79</v>
      </c>
      <c r="L465" s="122">
        <f t="shared" si="52"/>
        <v>1.9</v>
      </c>
      <c r="M465" s="122">
        <f t="shared" si="53"/>
        <v>1.9</v>
      </c>
    </row>
    <row r="466" spans="1:13" hidden="1" x14ac:dyDescent="0.2">
      <c r="A466" s="84" t="s">
        <v>2014</v>
      </c>
      <c r="B466" s="85">
        <v>44247</v>
      </c>
      <c r="C466" s="84" t="s">
        <v>2015</v>
      </c>
      <c r="D466" s="123" t="s">
        <v>605</v>
      </c>
      <c r="E466" s="84" t="str">
        <f t="shared" si="48"/>
        <v>Chris</v>
      </c>
      <c r="F466" s="84" t="str">
        <f t="shared" si="49"/>
        <v>Feyerabend</v>
      </c>
      <c r="G466" s="84" t="str">
        <f t="shared" si="50"/>
        <v>Men Veteran</v>
      </c>
      <c r="H466" s="84" t="str">
        <f t="shared" si="51"/>
        <v>Otjiwarongo</v>
      </c>
      <c r="I466" s="123"/>
      <c r="J466" s="123" t="s">
        <v>1405</v>
      </c>
      <c r="K466" s="123">
        <v>134</v>
      </c>
      <c r="L466" s="122">
        <f t="shared" si="52"/>
        <v>11.8</v>
      </c>
      <c r="M466" s="122">
        <f t="shared" si="53"/>
        <v>11.8</v>
      </c>
    </row>
    <row r="467" spans="1:13" hidden="1" x14ac:dyDescent="0.2">
      <c r="A467" s="84" t="s">
        <v>2014</v>
      </c>
      <c r="B467" s="85">
        <v>44247</v>
      </c>
      <c r="C467" s="84" t="s">
        <v>2015</v>
      </c>
      <c r="D467" s="123" t="s">
        <v>605</v>
      </c>
      <c r="E467" s="84" t="str">
        <f t="shared" si="48"/>
        <v>Chris</v>
      </c>
      <c r="F467" s="84" t="str">
        <f t="shared" si="49"/>
        <v>Feyerabend</v>
      </c>
      <c r="G467" s="84" t="str">
        <f t="shared" si="50"/>
        <v>Men Veteran</v>
      </c>
      <c r="H467" s="84" t="str">
        <f t="shared" si="51"/>
        <v>Otjiwarongo</v>
      </c>
      <c r="I467" s="123"/>
      <c r="J467" s="123" t="s">
        <v>1405</v>
      </c>
      <c r="K467" s="123">
        <v>121</v>
      </c>
      <c r="L467" s="122">
        <f t="shared" si="52"/>
        <v>8.3000000000000007</v>
      </c>
      <c r="M467" s="122">
        <f t="shared" si="53"/>
        <v>8.3000000000000007</v>
      </c>
    </row>
    <row r="468" spans="1:13" hidden="1" x14ac:dyDescent="0.2">
      <c r="A468" s="84" t="s">
        <v>2014</v>
      </c>
      <c r="B468" s="85">
        <v>44247</v>
      </c>
      <c r="C468" s="84" t="s">
        <v>2015</v>
      </c>
      <c r="D468" s="123" t="s">
        <v>1067</v>
      </c>
      <c r="E468" s="84" t="str">
        <f t="shared" si="48"/>
        <v>Otto</v>
      </c>
      <c r="F468" s="84" t="str">
        <f t="shared" si="49"/>
        <v>Feyerabend</v>
      </c>
      <c r="G468" s="84" t="str">
        <f t="shared" si="50"/>
        <v>Men U/16</v>
      </c>
      <c r="H468" s="84" t="str">
        <f t="shared" si="51"/>
        <v>Otjiwarongo</v>
      </c>
      <c r="I468" s="123"/>
      <c r="J468" s="123"/>
      <c r="K468" s="123"/>
      <c r="L468" s="122" t="str">
        <f t="shared" si="52"/>
        <v/>
      </c>
      <c r="M468" s="122" t="str">
        <f t="shared" si="53"/>
        <v/>
      </c>
    </row>
    <row r="469" spans="1:13" hidden="1" x14ac:dyDescent="0.2">
      <c r="A469" s="84" t="s">
        <v>2014</v>
      </c>
      <c r="B469" s="85">
        <v>44247</v>
      </c>
      <c r="C469" s="84" t="s">
        <v>2015</v>
      </c>
      <c r="D469" s="123" t="s">
        <v>1473</v>
      </c>
      <c r="E469" s="84" t="str">
        <f t="shared" si="48"/>
        <v>Albertus</v>
      </c>
      <c r="F469" s="84" t="str">
        <f t="shared" si="49"/>
        <v>De Jager</v>
      </c>
      <c r="G469" s="84" t="str">
        <f t="shared" si="50"/>
        <v>Men Veteran</v>
      </c>
      <c r="H469" s="84" t="str">
        <f t="shared" si="51"/>
        <v>Otjiwarongo</v>
      </c>
      <c r="I469" s="123"/>
      <c r="J469" s="123" t="s">
        <v>1405</v>
      </c>
      <c r="K469" s="123">
        <v>91</v>
      </c>
      <c r="L469" s="122">
        <f t="shared" si="52"/>
        <v>3.1</v>
      </c>
      <c r="M469" s="122">
        <f t="shared" si="53"/>
        <v>3.1</v>
      </c>
    </row>
    <row r="470" spans="1:13" hidden="1" x14ac:dyDescent="0.2">
      <c r="A470" s="84" t="s">
        <v>2014</v>
      </c>
      <c r="B470" s="85">
        <v>44247</v>
      </c>
      <c r="C470" s="84" t="s">
        <v>2015</v>
      </c>
      <c r="D470" s="123" t="s">
        <v>1861</v>
      </c>
      <c r="E470" s="84" t="str">
        <f t="shared" si="48"/>
        <v>Maritz JNR</v>
      </c>
      <c r="F470" s="84" t="str">
        <f t="shared" si="49"/>
        <v>Jansen Van Vuuren</v>
      </c>
      <c r="G470" s="84" t="str">
        <f t="shared" si="50"/>
        <v>Men U/16</v>
      </c>
      <c r="H470" s="84" t="str">
        <f t="shared" si="51"/>
        <v>Otjiwarongo</v>
      </c>
      <c r="I470" s="123"/>
      <c r="J470" s="123"/>
      <c r="K470" s="123"/>
      <c r="L470" s="122" t="str">
        <f t="shared" si="52"/>
        <v/>
      </c>
      <c r="M470" s="122" t="str">
        <f t="shared" si="53"/>
        <v/>
      </c>
    </row>
    <row r="471" spans="1:13" hidden="1" x14ac:dyDescent="0.2">
      <c r="A471" s="84" t="s">
        <v>2014</v>
      </c>
      <c r="B471" s="85">
        <v>44247</v>
      </c>
      <c r="C471" s="84" t="s">
        <v>2015</v>
      </c>
      <c r="D471" s="123" t="s">
        <v>628</v>
      </c>
      <c r="E471" s="84" t="str">
        <f t="shared" si="48"/>
        <v>Deon</v>
      </c>
      <c r="F471" s="84" t="str">
        <f t="shared" si="49"/>
        <v>Jacobs</v>
      </c>
      <c r="G471" s="84" t="str">
        <f t="shared" si="50"/>
        <v>Men Grand Masters</v>
      </c>
      <c r="H471" s="84" t="str">
        <f t="shared" si="51"/>
        <v>Benguella</v>
      </c>
      <c r="I471" s="123"/>
      <c r="J471" s="123" t="s">
        <v>20</v>
      </c>
      <c r="K471" s="123">
        <v>81</v>
      </c>
      <c r="L471" s="122">
        <f t="shared" si="52"/>
        <v>1.9</v>
      </c>
      <c r="M471" s="122">
        <f t="shared" si="53"/>
        <v>1.9</v>
      </c>
    </row>
    <row r="472" spans="1:13" hidden="1" x14ac:dyDescent="0.2">
      <c r="A472" s="84" t="s">
        <v>2014</v>
      </c>
      <c r="B472" s="85">
        <v>44247</v>
      </c>
      <c r="C472" s="84" t="s">
        <v>2015</v>
      </c>
      <c r="D472" s="123" t="s">
        <v>628</v>
      </c>
      <c r="E472" s="84" t="str">
        <f t="shared" si="48"/>
        <v>Deon</v>
      </c>
      <c r="F472" s="84" t="str">
        <f t="shared" si="49"/>
        <v>Jacobs</v>
      </c>
      <c r="G472" s="84" t="str">
        <f t="shared" si="50"/>
        <v>Men Grand Masters</v>
      </c>
      <c r="H472" s="84" t="str">
        <f t="shared" si="51"/>
        <v>Benguella</v>
      </c>
      <c r="I472" s="123"/>
      <c r="J472" s="123" t="s">
        <v>1399</v>
      </c>
      <c r="K472" s="123">
        <v>147</v>
      </c>
      <c r="L472" s="122">
        <f t="shared" si="52"/>
        <v>42.9</v>
      </c>
      <c r="M472" s="122">
        <f t="shared" si="53"/>
        <v>42.9</v>
      </c>
    </row>
    <row r="473" spans="1:13" hidden="1" x14ac:dyDescent="0.2">
      <c r="A473" s="84" t="s">
        <v>2014</v>
      </c>
      <c r="B473" s="85">
        <v>44247</v>
      </c>
      <c r="C473" s="84" t="s">
        <v>2015</v>
      </c>
      <c r="D473" s="123" t="s">
        <v>862</v>
      </c>
      <c r="E473" s="84" t="str">
        <f t="shared" si="48"/>
        <v>Chris</v>
      </c>
      <c r="F473" s="84" t="str">
        <f t="shared" si="49"/>
        <v>Coetzee</v>
      </c>
      <c r="G473" s="84" t="str">
        <f t="shared" si="50"/>
        <v>Men Grand Masters</v>
      </c>
      <c r="H473" s="84" t="str">
        <f t="shared" si="51"/>
        <v>Benguella</v>
      </c>
      <c r="I473" s="123" t="s">
        <v>2069</v>
      </c>
      <c r="J473" s="123"/>
      <c r="K473" s="123">
        <v>41</v>
      </c>
      <c r="L473" s="122">
        <f t="shared" si="52"/>
        <v>0.7</v>
      </c>
      <c r="M473" s="122">
        <f t="shared" si="53"/>
        <v>0.7</v>
      </c>
    </row>
    <row r="474" spans="1:13" hidden="1" x14ac:dyDescent="0.2">
      <c r="A474" s="84" t="s">
        <v>2014</v>
      </c>
      <c r="B474" s="85">
        <v>44247</v>
      </c>
      <c r="C474" s="84" t="s">
        <v>2015</v>
      </c>
      <c r="D474" s="123" t="s">
        <v>709</v>
      </c>
      <c r="E474" s="84" t="str">
        <f t="shared" si="48"/>
        <v>PJ</v>
      </c>
      <c r="F474" s="84" t="str">
        <f t="shared" si="49"/>
        <v>van Wyk</v>
      </c>
      <c r="G474" s="84" t="str">
        <f t="shared" si="50"/>
        <v>Men Senior</v>
      </c>
      <c r="H474" s="84" t="str">
        <f t="shared" si="51"/>
        <v>Benguella</v>
      </c>
      <c r="I474" s="123"/>
      <c r="J474" s="123" t="s">
        <v>8</v>
      </c>
      <c r="K474" s="123">
        <v>69</v>
      </c>
      <c r="L474" s="122">
        <f t="shared" si="52"/>
        <v>2.6</v>
      </c>
      <c r="M474" s="122">
        <f t="shared" si="53"/>
        <v>2.6</v>
      </c>
    </row>
    <row r="475" spans="1:13" hidden="1" x14ac:dyDescent="0.2">
      <c r="A475" s="84" t="s">
        <v>2014</v>
      </c>
      <c r="B475" s="85">
        <v>44247</v>
      </c>
      <c r="C475" s="84" t="s">
        <v>2015</v>
      </c>
      <c r="D475" s="123" t="s">
        <v>709</v>
      </c>
      <c r="E475" s="84" t="str">
        <f t="shared" si="48"/>
        <v>PJ</v>
      </c>
      <c r="F475" s="84" t="str">
        <f t="shared" si="49"/>
        <v>van Wyk</v>
      </c>
      <c r="G475" s="84" t="str">
        <f t="shared" si="50"/>
        <v>Men Senior</v>
      </c>
      <c r="H475" s="84" t="str">
        <f t="shared" si="51"/>
        <v>Benguella</v>
      </c>
      <c r="I475" s="123"/>
      <c r="J475" s="123"/>
      <c r="K475" s="123"/>
      <c r="L475" s="122" t="str">
        <f t="shared" si="52"/>
        <v/>
      </c>
      <c r="M475" s="122" t="str">
        <f t="shared" si="53"/>
        <v/>
      </c>
    </row>
    <row r="476" spans="1:13" hidden="1" x14ac:dyDescent="0.2">
      <c r="A476" s="84" t="s">
        <v>2014</v>
      </c>
      <c r="B476" s="85">
        <v>44247</v>
      </c>
      <c r="C476" s="84" t="s">
        <v>2015</v>
      </c>
      <c r="D476" s="123" t="s">
        <v>752</v>
      </c>
      <c r="E476" s="84" t="str">
        <f t="shared" si="48"/>
        <v>Loandro</v>
      </c>
      <c r="F476" s="84" t="str">
        <f t="shared" si="49"/>
        <v>Steenkamp</v>
      </c>
      <c r="G476" s="84" t="str">
        <f t="shared" si="50"/>
        <v>Men Master</v>
      </c>
      <c r="H476" s="84" t="str">
        <f t="shared" si="51"/>
        <v>Benguella</v>
      </c>
      <c r="I476" s="123"/>
      <c r="J476" s="123"/>
      <c r="K476" s="123"/>
      <c r="L476" s="122" t="str">
        <f t="shared" si="52"/>
        <v/>
      </c>
      <c r="M476" s="122" t="str">
        <f t="shared" si="53"/>
        <v/>
      </c>
    </row>
    <row r="477" spans="1:13" hidden="1" x14ac:dyDescent="0.2">
      <c r="A477" s="84" t="s">
        <v>2014</v>
      </c>
      <c r="B477" s="85">
        <v>44247</v>
      </c>
      <c r="C477" s="84" t="s">
        <v>2015</v>
      </c>
      <c r="D477" s="123" t="s">
        <v>756</v>
      </c>
      <c r="E477" s="84" t="str">
        <f t="shared" si="48"/>
        <v>Nadia</v>
      </c>
      <c r="F477" s="84" t="str">
        <f t="shared" si="49"/>
        <v>Steenkamp</v>
      </c>
      <c r="G477" s="84" t="str">
        <f t="shared" si="50"/>
        <v>Ladies Veteran</v>
      </c>
      <c r="H477" s="84" t="str">
        <f t="shared" si="51"/>
        <v>Benguella</v>
      </c>
      <c r="I477" s="123"/>
      <c r="J477" s="123"/>
      <c r="K477" s="123"/>
      <c r="L477" s="122" t="str">
        <f t="shared" si="52"/>
        <v/>
      </c>
      <c r="M477" s="122" t="str">
        <f t="shared" si="53"/>
        <v/>
      </c>
    </row>
    <row r="478" spans="1:13" hidden="1" x14ac:dyDescent="0.2">
      <c r="A478" s="84" t="s">
        <v>2014</v>
      </c>
      <c r="B478" s="85">
        <v>44247</v>
      </c>
      <c r="C478" s="84" t="s">
        <v>2015</v>
      </c>
      <c r="D478" s="123" t="s">
        <v>1874</v>
      </c>
      <c r="E478" s="84" t="str">
        <f t="shared" si="48"/>
        <v>Adrian</v>
      </c>
      <c r="F478" s="84" t="str">
        <f t="shared" si="49"/>
        <v>Steenkamp</v>
      </c>
      <c r="G478" s="84" t="str">
        <f t="shared" si="50"/>
        <v>Men U/21</v>
      </c>
      <c r="H478" s="84" t="str">
        <f t="shared" si="51"/>
        <v>Benguella</v>
      </c>
      <c r="I478" s="123"/>
      <c r="J478" s="123" t="s">
        <v>1405</v>
      </c>
      <c r="K478" s="123">
        <v>128</v>
      </c>
      <c r="L478" s="122">
        <f t="shared" si="52"/>
        <v>10.1</v>
      </c>
      <c r="M478" s="122">
        <f t="shared" si="53"/>
        <v>10.1</v>
      </c>
    </row>
    <row r="479" spans="1:13" hidden="1" x14ac:dyDescent="0.2">
      <c r="A479" s="84" t="s">
        <v>2014</v>
      </c>
      <c r="B479" s="85">
        <v>44247</v>
      </c>
      <c r="C479" s="84" t="s">
        <v>2015</v>
      </c>
      <c r="D479" s="123" t="s">
        <v>1874</v>
      </c>
      <c r="E479" s="84" t="str">
        <f t="shared" si="48"/>
        <v>Adrian</v>
      </c>
      <c r="F479" s="84" t="str">
        <f t="shared" si="49"/>
        <v>Steenkamp</v>
      </c>
      <c r="G479" s="84" t="str">
        <f t="shared" si="50"/>
        <v>Men U/21</v>
      </c>
      <c r="H479" s="84" t="str">
        <f t="shared" si="51"/>
        <v>Benguella</v>
      </c>
      <c r="I479" s="123"/>
      <c r="J479" s="123" t="s">
        <v>1405</v>
      </c>
      <c r="K479" s="123">
        <v>104</v>
      </c>
      <c r="L479" s="122">
        <f t="shared" si="52"/>
        <v>5</v>
      </c>
      <c r="M479" s="122">
        <f t="shared" si="53"/>
        <v>5</v>
      </c>
    </row>
    <row r="480" spans="1:13" hidden="1" x14ac:dyDescent="0.2">
      <c r="A480" s="84" t="s">
        <v>2014</v>
      </c>
      <c r="B480" s="85">
        <v>44247</v>
      </c>
      <c r="C480" s="84" t="s">
        <v>2015</v>
      </c>
      <c r="D480" s="123" t="s">
        <v>1874</v>
      </c>
      <c r="E480" s="84" t="str">
        <f t="shared" si="48"/>
        <v>Adrian</v>
      </c>
      <c r="F480" s="84" t="str">
        <f t="shared" si="49"/>
        <v>Steenkamp</v>
      </c>
      <c r="G480" s="84" t="str">
        <f t="shared" si="50"/>
        <v>Men U/21</v>
      </c>
      <c r="H480" s="84" t="str">
        <f t="shared" si="51"/>
        <v>Benguella</v>
      </c>
      <c r="I480" s="123"/>
      <c r="J480" s="123" t="s">
        <v>1405</v>
      </c>
      <c r="K480" s="123">
        <v>161</v>
      </c>
      <c r="L480" s="122">
        <f t="shared" si="52"/>
        <v>22.2</v>
      </c>
      <c r="M480" s="122">
        <f t="shared" si="53"/>
        <v>22.2</v>
      </c>
    </row>
    <row r="481" spans="1:13" hidden="1" x14ac:dyDescent="0.2">
      <c r="A481" s="84" t="s">
        <v>2014</v>
      </c>
      <c r="B481" s="85">
        <v>44247</v>
      </c>
      <c r="C481" s="84" t="s">
        <v>2015</v>
      </c>
      <c r="D481" s="123" t="s">
        <v>1874</v>
      </c>
      <c r="E481" s="84" t="str">
        <f t="shared" si="48"/>
        <v>Adrian</v>
      </c>
      <c r="F481" s="84" t="str">
        <f t="shared" si="49"/>
        <v>Steenkamp</v>
      </c>
      <c r="G481" s="84" t="str">
        <f t="shared" si="50"/>
        <v>Men U/21</v>
      </c>
      <c r="H481" s="84" t="str">
        <f t="shared" si="51"/>
        <v>Benguella</v>
      </c>
      <c r="I481" s="123"/>
      <c r="J481" s="123"/>
      <c r="K481" s="123"/>
      <c r="L481" s="122" t="str">
        <f t="shared" si="52"/>
        <v/>
      </c>
      <c r="M481" s="122" t="str">
        <f t="shared" si="53"/>
        <v/>
      </c>
    </row>
    <row r="482" spans="1:13" hidden="1" x14ac:dyDescent="0.2">
      <c r="A482" s="84" t="s">
        <v>2014</v>
      </c>
      <c r="B482" s="85">
        <v>44247</v>
      </c>
      <c r="C482" s="84" t="s">
        <v>2015</v>
      </c>
      <c r="D482" s="123" t="s">
        <v>1440</v>
      </c>
      <c r="E482" s="84" t="str">
        <f t="shared" si="48"/>
        <v>Lydia</v>
      </c>
      <c r="F482" s="84" t="str">
        <f t="shared" si="49"/>
        <v>Cilliers</v>
      </c>
      <c r="G482" s="84" t="str">
        <f t="shared" si="50"/>
        <v>ladies Veteran</v>
      </c>
      <c r="H482" s="84" t="str">
        <f t="shared" si="51"/>
        <v>Benguella</v>
      </c>
      <c r="I482" s="123"/>
      <c r="J482" s="123"/>
      <c r="K482" s="123"/>
      <c r="L482" s="122" t="str">
        <f t="shared" si="52"/>
        <v/>
      </c>
      <c r="M482" s="122" t="str">
        <f t="shared" si="53"/>
        <v/>
      </c>
    </row>
    <row r="483" spans="1:13" hidden="1" x14ac:dyDescent="0.2">
      <c r="A483" s="84" t="s">
        <v>2014</v>
      </c>
      <c r="B483" s="85">
        <v>44247</v>
      </c>
      <c r="C483" s="84" t="s">
        <v>2015</v>
      </c>
      <c r="D483" s="123" t="s">
        <v>1440</v>
      </c>
      <c r="E483" s="84" t="str">
        <f t="shared" si="48"/>
        <v>Lydia</v>
      </c>
      <c r="F483" s="84" t="str">
        <f t="shared" si="49"/>
        <v>Cilliers</v>
      </c>
      <c r="G483" s="84" t="str">
        <f t="shared" si="50"/>
        <v>ladies Veteran</v>
      </c>
      <c r="H483" s="84" t="str">
        <f t="shared" si="51"/>
        <v>Benguella</v>
      </c>
      <c r="I483" s="123"/>
      <c r="J483" s="123" t="s">
        <v>8</v>
      </c>
      <c r="K483" s="123">
        <v>83</v>
      </c>
      <c r="L483" s="122">
        <f t="shared" si="52"/>
        <v>4.5999999999999996</v>
      </c>
      <c r="M483" s="122">
        <f t="shared" si="53"/>
        <v>4.5999999999999996</v>
      </c>
    </row>
    <row r="484" spans="1:13" hidden="1" x14ac:dyDescent="0.2">
      <c r="A484" s="84" t="s">
        <v>2014</v>
      </c>
      <c r="B484" s="85">
        <v>44247</v>
      </c>
      <c r="C484" s="84" t="s">
        <v>2015</v>
      </c>
      <c r="D484" s="123" t="s">
        <v>1440</v>
      </c>
      <c r="E484" s="84" t="str">
        <f t="shared" si="48"/>
        <v>Lydia</v>
      </c>
      <c r="F484" s="84" t="str">
        <f t="shared" si="49"/>
        <v>Cilliers</v>
      </c>
      <c r="G484" s="84" t="str">
        <f t="shared" si="50"/>
        <v>ladies Veteran</v>
      </c>
      <c r="H484" s="84" t="str">
        <f t="shared" si="51"/>
        <v>Benguella</v>
      </c>
      <c r="I484" s="123"/>
      <c r="J484" s="123" t="s">
        <v>10</v>
      </c>
      <c r="K484" s="123">
        <v>40</v>
      </c>
      <c r="L484" s="122">
        <f t="shared" si="52"/>
        <v>1</v>
      </c>
      <c r="M484" s="122">
        <f t="shared" si="53"/>
        <v>1</v>
      </c>
    </row>
    <row r="485" spans="1:13" hidden="1" x14ac:dyDescent="0.2">
      <c r="A485" s="84" t="s">
        <v>2014</v>
      </c>
      <c r="B485" s="85">
        <v>44247</v>
      </c>
      <c r="C485" s="84" t="s">
        <v>2015</v>
      </c>
      <c r="D485" s="123" t="s">
        <v>1440</v>
      </c>
      <c r="E485" s="84" t="str">
        <f t="shared" si="48"/>
        <v>Lydia</v>
      </c>
      <c r="F485" s="84" t="str">
        <f t="shared" si="49"/>
        <v>Cilliers</v>
      </c>
      <c r="G485" s="84" t="str">
        <f t="shared" si="50"/>
        <v>ladies Veteran</v>
      </c>
      <c r="H485" s="84" t="str">
        <f t="shared" si="51"/>
        <v>Benguella</v>
      </c>
      <c r="I485" s="123"/>
      <c r="J485" s="123" t="s">
        <v>1383</v>
      </c>
      <c r="K485" s="123">
        <v>91</v>
      </c>
      <c r="L485" s="122">
        <f t="shared" si="52"/>
        <v>13.9</v>
      </c>
      <c r="M485" s="122">
        <f t="shared" si="53"/>
        <v>13.9</v>
      </c>
    </row>
    <row r="486" spans="1:13" hidden="1" x14ac:dyDescent="0.2">
      <c r="A486" s="84" t="s">
        <v>2014</v>
      </c>
      <c r="B486" s="85">
        <v>44247</v>
      </c>
      <c r="C486" s="84" t="s">
        <v>2015</v>
      </c>
      <c r="D486" s="123" t="s">
        <v>736</v>
      </c>
      <c r="E486" s="84" t="str">
        <f t="shared" si="48"/>
        <v>Karel</v>
      </c>
      <c r="F486" s="84" t="str">
        <f t="shared" si="49"/>
        <v>Van Der Bank</v>
      </c>
      <c r="G486" s="84" t="str">
        <f t="shared" si="50"/>
        <v>Men Grand Masters</v>
      </c>
      <c r="H486" s="84" t="str">
        <f t="shared" si="51"/>
        <v>Benguella</v>
      </c>
      <c r="I486" s="123" t="s">
        <v>2069</v>
      </c>
      <c r="J486" s="123"/>
      <c r="K486" s="123">
        <v>43</v>
      </c>
      <c r="L486" s="122">
        <f t="shared" si="52"/>
        <v>0.8</v>
      </c>
      <c r="M486" s="122">
        <f t="shared" si="53"/>
        <v>0.8</v>
      </c>
    </row>
    <row r="487" spans="1:13" hidden="1" x14ac:dyDescent="0.2">
      <c r="A487" s="84" t="s">
        <v>2014</v>
      </c>
      <c r="B487" s="85">
        <v>44247</v>
      </c>
      <c r="C487" s="84" t="s">
        <v>2015</v>
      </c>
      <c r="D487" s="123" t="s">
        <v>746</v>
      </c>
      <c r="E487" s="84" t="str">
        <f t="shared" si="48"/>
        <v>Jaco</v>
      </c>
      <c r="F487" s="84" t="str">
        <f t="shared" si="49"/>
        <v>Heydenrich</v>
      </c>
      <c r="G487" s="84" t="str">
        <f t="shared" si="50"/>
        <v>Men Master</v>
      </c>
      <c r="H487" s="84" t="str">
        <f t="shared" si="51"/>
        <v>Benguella</v>
      </c>
      <c r="I487" s="123" t="s">
        <v>2069</v>
      </c>
      <c r="J487" s="123"/>
      <c r="K487" s="123">
        <v>40</v>
      </c>
      <c r="L487" s="122">
        <f t="shared" si="52"/>
        <v>0.7</v>
      </c>
      <c r="M487" s="122">
        <f t="shared" si="53"/>
        <v>0.7</v>
      </c>
    </row>
    <row r="488" spans="1:13" hidden="1" x14ac:dyDescent="0.2">
      <c r="A488" s="84" t="s">
        <v>2014</v>
      </c>
      <c r="B488" s="85">
        <v>44247</v>
      </c>
      <c r="C488" s="84" t="s">
        <v>2015</v>
      </c>
      <c r="D488" s="123" t="s">
        <v>746</v>
      </c>
      <c r="E488" s="84" t="str">
        <f t="shared" si="48"/>
        <v>Jaco</v>
      </c>
      <c r="F488" s="84" t="str">
        <f t="shared" si="49"/>
        <v>Heydenrich</v>
      </c>
      <c r="G488" s="84" t="str">
        <f t="shared" si="50"/>
        <v>Men Master</v>
      </c>
      <c r="H488" s="84" t="str">
        <f t="shared" si="51"/>
        <v>Benguella</v>
      </c>
      <c r="I488" s="123" t="s">
        <v>2069</v>
      </c>
      <c r="J488" s="123"/>
      <c r="K488" s="123">
        <v>43</v>
      </c>
      <c r="L488" s="122">
        <f t="shared" si="52"/>
        <v>0.8</v>
      </c>
      <c r="M488" s="122">
        <f t="shared" si="53"/>
        <v>0.8</v>
      </c>
    </row>
    <row r="489" spans="1:13" hidden="1" x14ac:dyDescent="0.2">
      <c r="A489" s="84" t="s">
        <v>2014</v>
      </c>
      <c r="B489" s="85">
        <v>44247</v>
      </c>
      <c r="C489" s="84" t="s">
        <v>2015</v>
      </c>
      <c r="D489" s="123" t="s">
        <v>767</v>
      </c>
      <c r="E489" s="84" t="str">
        <f t="shared" si="48"/>
        <v>Bennie</v>
      </c>
      <c r="F489" s="84" t="str">
        <f t="shared" si="49"/>
        <v>Gabrielsen</v>
      </c>
      <c r="G489" s="84" t="str">
        <f t="shared" si="50"/>
        <v>Men Senior</v>
      </c>
      <c r="H489" s="84" t="str">
        <f t="shared" si="51"/>
        <v>Benguella</v>
      </c>
      <c r="I489" s="123"/>
      <c r="J489" s="123" t="s">
        <v>1421</v>
      </c>
      <c r="K489" s="123">
        <v>123</v>
      </c>
      <c r="L489" s="122">
        <f t="shared" si="52"/>
        <v>17</v>
      </c>
      <c r="M489" s="122">
        <f t="shared" si="53"/>
        <v>17</v>
      </c>
    </row>
    <row r="490" spans="1:13" hidden="1" x14ac:dyDescent="0.2">
      <c r="A490" s="84" t="s">
        <v>2014</v>
      </c>
      <c r="B490" s="85">
        <v>44247</v>
      </c>
      <c r="C490" s="84" t="s">
        <v>2015</v>
      </c>
      <c r="D490" s="123" t="s">
        <v>1081</v>
      </c>
      <c r="E490" s="84" t="str">
        <f t="shared" si="48"/>
        <v>Louis</v>
      </c>
      <c r="F490" s="84" t="str">
        <f t="shared" si="49"/>
        <v>Arangies</v>
      </c>
      <c r="G490" s="84" t="str">
        <f t="shared" si="50"/>
        <v>Men Veteran</v>
      </c>
      <c r="H490" s="84" t="str">
        <f t="shared" si="51"/>
        <v>Benguella</v>
      </c>
      <c r="I490" s="123"/>
      <c r="J490" s="123"/>
      <c r="K490" s="123"/>
      <c r="L490" s="122" t="str">
        <f t="shared" si="52"/>
        <v/>
      </c>
      <c r="M490" s="122" t="str">
        <f t="shared" si="53"/>
        <v/>
      </c>
    </row>
    <row r="491" spans="1:13" hidden="1" x14ac:dyDescent="0.2">
      <c r="A491" s="84" t="s">
        <v>2014</v>
      </c>
      <c r="B491" s="85">
        <v>44247</v>
      </c>
      <c r="C491" s="84" t="s">
        <v>2015</v>
      </c>
      <c r="D491" s="123" t="s">
        <v>658</v>
      </c>
      <c r="E491" s="84" t="str">
        <f t="shared" si="48"/>
        <v>Lezelle</v>
      </c>
      <c r="F491" s="84" t="str">
        <f t="shared" si="49"/>
        <v xml:space="preserve">Smit </v>
      </c>
      <c r="G491" s="84" t="str">
        <f t="shared" si="50"/>
        <v>Ladies Veteran</v>
      </c>
      <c r="H491" s="84" t="str">
        <f t="shared" si="51"/>
        <v>Benguella</v>
      </c>
      <c r="I491" s="123"/>
      <c r="J491" s="123" t="s">
        <v>1432</v>
      </c>
      <c r="K491" s="123">
        <v>63</v>
      </c>
      <c r="L491" s="122">
        <f t="shared" si="52"/>
        <v>3.7</v>
      </c>
      <c r="M491" s="122">
        <f t="shared" si="53"/>
        <v>3.7</v>
      </c>
    </row>
    <row r="492" spans="1:13" hidden="1" x14ac:dyDescent="0.2">
      <c r="A492" s="84" t="s">
        <v>2014</v>
      </c>
      <c r="B492" s="85">
        <v>44247</v>
      </c>
      <c r="C492" s="84" t="s">
        <v>2015</v>
      </c>
      <c r="D492" s="123" t="s">
        <v>658</v>
      </c>
      <c r="E492" s="84" t="str">
        <f t="shared" si="48"/>
        <v>Lezelle</v>
      </c>
      <c r="F492" s="84" t="str">
        <f t="shared" si="49"/>
        <v xml:space="preserve">Smit </v>
      </c>
      <c r="G492" s="84" t="str">
        <f t="shared" si="50"/>
        <v>Ladies Veteran</v>
      </c>
      <c r="H492" s="84" t="str">
        <f t="shared" si="51"/>
        <v>Benguella</v>
      </c>
      <c r="I492" s="123"/>
      <c r="J492" s="123" t="s">
        <v>1406</v>
      </c>
      <c r="K492" s="123">
        <v>109</v>
      </c>
      <c r="L492" s="122">
        <f t="shared" si="52"/>
        <v>5</v>
      </c>
      <c r="M492" s="122">
        <f t="shared" si="53"/>
        <v>5</v>
      </c>
    </row>
    <row r="493" spans="1:13" hidden="1" x14ac:dyDescent="0.2">
      <c r="A493" s="84" t="s">
        <v>2014</v>
      </c>
      <c r="B493" s="85">
        <v>44247</v>
      </c>
      <c r="C493" s="84" t="s">
        <v>2015</v>
      </c>
      <c r="D493" s="123" t="s">
        <v>1100</v>
      </c>
      <c r="E493" s="84" t="str">
        <f t="shared" si="48"/>
        <v>Graham</v>
      </c>
      <c r="F493" s="84" t="str">
        <f t="shared" si="49"/>
        <v>Gramovsky</v>
      </c>
      <c r="G493" s="84" t="str">
        <f t="shared" si="50"/>
        <v>Men Veteran</v>
      </c>
      <c r="H493" s="84" t="str">
        <f t="shared" si="51"/>
        <v>Benguella</v>
      </c>
      <c r="I493" s="123"/>
      <c r="J493" s="123"/>
      <c r="K493" s="123"/>
      <c r="L493" s="122" t="str">
        <f t="shared" si="52"/>
        <v/>
      </c>
      <c r="M493" s="122" t="str">
        <f t="shared" si="53"/>
        <v/>
      </c>
    </row>
    <row r="494" spans="1:13" hidden="1" x14ac:dyDescent="0.2">
      <c r="A494" s="84" t="s">
        <v>2014</v>
      </c>
      <c r="B494" s="85">
        <v>44247</v>
      </c>
      <c r="C494" s="84" t="s">
        <v>2015</v>
      </c>
      <c r="D494" s="123" t="s">
        <v>1100</v>
      </c>
      <c r="E494" s="84" t="str">
        <f t="shared" si="48"/>
        <v>Graham</v>
      </c>
      <c r="F494" s="84" t="str">
        <f t="shared" si="49"/>
        <v>Gramovsky</v>
      </c>
      <c r="G494" s="84" t="str">
        <f t="shared" si="50"/>
        <v>Men Veteran</v>
      </c>
      <c r="H494" s="84" t="str">
        <f t="shared" si="51"/>
        <v>Benguella</v>
      </c>
      <c r="I494" s="123"/>
      <c r="J494" s="123" t="s">
        <v>1406</v>
      </c>
      <c r="K494" s="123">
        <v>103</v>
      </c>
      <c r="L494" s="122">
        <f t="shared" si="52"/>
        <v>4.0999999999999996</v>
      </c>
      <c r="M494" s="122">
        <f t="shared" si="53"/>
        <v>4.0999999999999996</v>
      </c>
    </row>
    <row r="495" spans="1:13" hidden="1" x14ac:dyDescent="0.2">
      <c r="A495" s="84" t="s">
        <v>2014</v>
      </c>
      <c r="B495" s="85">
        <v>44247</v>
      </c>
      <c r="C495" s="84" t="s">
        <v>2015</v>
      </c>
      <c r="D495" s="123" t="s">
        <v>1100</v>
      </c>
      <c r="E495" s="84" t="str">
        <f t="shared" si="48"/>
        <v>Graham</v>
      </c>
      <c r="F495" s="84" t="str">
        <f t="shared" si="49"/>
        <v>Gramovsky</v>
      </c>
      <c r="G495" s="84" t="str">
        <f t="shared" si="50"/>
        <v>Men Veteran</v>
      </c>
      <c r="H495" s="84" t="str">
        <f t="shared" si="51"/>
        <v>Benguella</v>
      </c>
      <c r="I495" s="123"/>
      <c r="J495" s="123"/>
      <c r="K495" s="123"/>
      <c r="L495" s="122" t="str">
        <f t="shared" si="52"/>
        <v/>
      </c>
      <c r="M495" s="122" t="str">
        <f t="shared" si="53"/>
        <v/>
      </c>
    </row>
    <row r="496" spans="1:13" hidden="1" x14ac:dyDescent="0.2">
      <c r="A496" s="84" t="s">
        <v>2014</v>
      </c>
      <c r="B496" s="85">
        <v>44247</v>
      </c>
      <c r="C496" s="84" t="s">
        <v>2015</v>
      </c>
      <c r="D496" s="123" t="s">
        <v>1100</v>
      </c>
      <c r="E496" s="84" t="str">
        <f t="shared" si="48"/>
        <v>Graham</v>
      </c>
      <c r="F496" s="84" t="str">
        <f t="shared" si="49"/>
        <v>Gramovsky</v>
      </c>
      <c r="G496" s="84" t="str">
        <f t="shared" si="50"/>
        <v>Men Veteran</v>
      </c>
      <c r="H496" s="84" t="str">
        <f t="shared" si="51"/>
        <v>Benguella</v>
      </c>
      <c r="I496" s="123"/>
      <c r="J496" s="123" t="s">
        <v>1406</v>
      </c>
      <c r="K496" s="123">
        <v>101</v>
      </c>
      <c r="L496" s="122">
        <f t="shared" si="52"/>
        <v>3.8</v>
      </c>
      <c r="M496" s="122">
        <f t="shared" si="53"/>
        <v>3.8</v>
      </c>
    </row>
    <row r="497" spans="1:13" hidden="1" x14ac:dyDescent="0.2">
      <c r="A497" s="84" t="s">
        <v>2014</v>
      </c>
      <c r="B497" s="85">
        <v>44247</v>
      </c>
      <c r="C497" s="84" t="s">
        <v>2015</v>
      </c>
      <c r="D497" s="123" t="s">
        <v>1100</v>
      </c>
      <c r="E497" s="84" t="str">
        <f t="shared" si="48"/>
        <v>Graham</v>
      </c>
      <c r="F497" s="84" t="str">
        <f t="shared" si="49"/>
        <v>Gramovsky</v>
      </c>
      <c r="G497" s="84" t="str">
        <f t="shared" si="50"/>
        <v>Men Veteran</v>
      </c>
      <c r="H497" s="84" t="str">
        <f t="shared" si="51"/>
        <v>Benguella</v>
      </c>
      <c r="I497" s="123"/>
      <c r="J497" s="123"/>
      <c r="K497" s="123"/>
      <c r="L497" s="122" t="str">
        <f t="shared" si="52"/>
        <v/>
      </c>
      <c r="M497" s="122" t="str">
        <f t="shared" si="53"/>
        <v/>
      </c>
    </row>
    <row r="498" spans="1:13" hidden="1" x14ac:dyDescent="0.2">
      <c r="A498" s="84" t="s">
        <v>2014</v>
      </c>
      <c r="B498" s="85">
        <v>44247</v>
      </c>
      <c r="C498" s="84" t="s">
        <v>2015</v>
      </c>
      <c r="D498" s="123" t="s">
        <v>1100</v>
      </c>
      <c r="E498" s="84" t="str">
        <f t="shared" si="48"/>
        <v>Graham</v>
      </c>
      <c r="F498" s="84" t="str">
        <f t="shared" si="49"/>
        <v>Gramovsky</v>
      </c>
      <c r="G498" s="84" t="str">
        <f t="shared" si="50"/>
        <v>Men Veteran</v>
      </c>
      <c r="H498" s="84" t="str">
        <f t="shared" si="51"/>
        <v>Benguella</v>
      </c>
      <c r="I498" s="123"/>
      <c r="J498" s="123" t="s">
        <v>8</v>
      </c>
      <c r="K498" s="123">
        <v>69</v>
      </c>
      <c r="L498" s="122">
        <f t="shared" si="52"/>
        <v>2.6</v>
      </c>
      <c r="M498" s="122">
        <f t="shared" si="53"/>
        <v>2.6</v>
      </c>
    </row>
    <row r="499" spans="1:13" hidden="1" x14ac:dyDescent="0.2">
      <c r="A499" s="84" t="s">
        <v>2014</v>
      </c>
      <c r="B499" s="85">
        <v>44247</v>
      </c>
      <c r="C499" s="84" t="s">
        <v>2015</v>
      </c>
      <c r="D499" s="123" t="s">
        <v>599</v>
      </c>
      <c r="E499" s="84" t="str">
        <f t="shared" si="48"/>
        <v>Piet</v>
      </c>
      <c r="F499" s="84" t="str">
        <f t="shared" si="49"/>
        <v>Weitz</v>
      </c>
      <c r="G499" s="84" t="str">
        <f t="shared" si="50"/>
        <v>Men Grand Masters</v>
      </c>
      <c r="H499" s="84" t="str">
        <f t="shared" si="51"/>
        <v>Benguella</v>
      </c>
      <c r="I499" s="123"/>
      <c r="J499" s="123" t="s">
        <v>1432</v>
      </c>
      <c r="K499" s="123">
        <v>83</v>
      </c>
      <c r="L499" s="122">
        <f t="shared" si="52"/>
        <v>7</v>
      </c>
      <c r="M499" s="122">
        <f t="shared" si="53"/>
        <v>7</v>
      </c>
    </row>
    <row r="500" spans="1:13" hidden="1" x14ac:dyDescent="0.2">
      <c r="A500" s="84" t="s">
        <v>2014</v>
      </c>
      <c r="B500" s="85">
        <v>44247</v>
      </c>
      <c r="C500" s="84" t="s">
        <v>2015</v>
      </c>
      <c r="D500" s="123" t="s">
        <v>1608</v>
      </c>
      <c r="E500" s="84" t="str">
        <f t="shared" si="48"/>
        <v>Luan</v>
      </c>
      <c r="F500" s="84" t="str">
        <f t="shared" si="49"/>
        <v>Karstens</v>
      </c>
      <c r="G500" s="84" t="str">
        <f t="shared" si="50"/>
        <v>Men U/16</v>
      </c>
      <c r="H500" s="84" t="str">
        <f t="shared" si="51"/>
        <v>Benguella</v>
      </c>
      <c r="I500" s="123"/>
      <c r="J500" s="123"/>
      <c r="K500" s="123"/>
      <c r="L500" s="122" t="str">
        <f t="shared" si="52"/>
        <v/>
      </c>
      <c r="M500" s="122" t="str">
        <f t="shared" si="53"/>
        <v/>
      </c>
    </row>
    <row r="501" spans="1:13" hidden="1" x14ac:dyDescent="0.2">
      <c r="A501" s="84" t="s">
        <v>2014</v>
      </c>
      <c r="B501" s="85">
        <v>44247</v>
      </c>
      <c r="C501" s="84" t="s">
        <v>2015</v>
      </c>
      <c r="D501" s="123" t="s">
        <v>1875</v>
      </c>
      <c r="E501" s="84" t="str">
        <f t="shared" si="48"/>
        <v>Norman</v>
      </c>
      <c r="F501" s="84" t="str">
        <f t="shared" si="49"/>
        <v>Campbell</v>
      </c>
      <c r="G501" s="84" t="str">
        <f t="shared" si="50"/>
        <v>Men Senior</v>
      </c>
      <c r="H501" s="84" t="str">
        <f t="shared" si="51"/>
        <v>Benguella</v>
      </c>
      <c r="I501" s="123"/>
      <c r="J501" s="123" t="s">
        <v>20</v>
      </c>
      <c r="K501" s="123">
        <v>80</v>
      </c>
      <c r="L501" s="122">
        <f t="shared" si="52"/>
        <v>1.8</v>
      </c>
      <c r="M501" s="122">
        <f t="shared" si="53"/>
        <v>1.8</v>
      </c>
    </row>
    <row r="502" spans="1:13" hidden="1" x14ac:dyDescent="0.2">
      <c r="A502" s="84" t="s">
        <v>2014</v>
      </c>
      <c r="B502" s="85">
        <v>44247</v>
      </c>
      <c r="C502" s="84" t="s">
        <v>2015</v>
      </c>
      <c r="D502" s="123" t="s">
        <v>671</v>
      </c>
      <c r="E502" s="84" t="str">
        <f t="shared" si="48"/>
        <v>Hennie</v>
      </c>
      <c r="F502" s="84" t="str">
        <f t="shared" si="49"/>
        <v>Cloete</v>
      </c>
      <c r="G502" s="84" t="str">
        <f t="shared" si="50"/>
        <v>Men Grand Masters</v>
      </c>
      <c r="H502" s="84" t="str">
        <f t="shared" si="51"/>
        <v>Benguella</v>
      </c>
      <c r="I502" s="123"/>
      <c r="J502" s="123"/>
      <c r="K502" s="123"/>
      <c r="L502" s="122" t="str">
        <f t="shared" si="52"/>
        <v/>
      </c>
      <c r="M502" s="122" t="str">
        <f t="shared" si="53"/>
        <v/>
      </c>
    </row>
    <row r="503" spans="1:13" hidden="1" x14ac:dyDescent="0.2">
      <c r="A503" s="84" t="s">
        <v>2014</v>
      </c>
      <c r="B503" s="85">
        <v>44247</v>
      </c>
      <c r="C503" s="84" t="s">
        <v>2015</v>
      </c>
      <c r="D503" s="123" t="s">
        <v>1850</v>
      </c>
      <c r="E503" s="84" t="str">
        <f t="shared" si="48"/>
        <v>Hendrik JNR</v>
      </c>
      <c r="F503" s="84" t="str">
        <f t="shared" si="49"/>
        <v>Cloete</v>
      </c>
      <c r="G503" s="84" t="str">
        <f t="shared" si="50"/>
        <v>Men Senior</v>
      </c>
      <c r="H503" s="84" t="str">
        <f t="shared" si="51"/>
        <v>Benguella</v>
      </c>
      <c r="I503" s="123"/>
      <c r="J503" s="123"/>
      <c r="K503" s="123"/>
      <c r="L503" s="122" t="str">
        <f t="shared" si="52"/>
        <v/>
      </c>
      <c r="M503" s="122" t="str">
        <f t="shared" si="53"/>
        <v/>
      </c>
    </row>
    <row r="504" spans="1:13" hidden="1" x14ac:dyDescent="0.2">
      <c r="A504" s="84" t="s">
        <v>2014</v>
      </c>
      <c r="B504" s="85">
        <v>44247</v>
      </c>
      <c r="C504" s="84" t="s">
        <v>2015</v>
      </c>
      <c r="D504" s="123" t="s">
        <v>1436</v>
      </c>
      <c r="E504" s="84" t="str">
        <f t="shared" si="48"/>
        <v>Danie</v>
      </c>
      <c r="F504" s="84" t="str">
        <f t="shared" si="49"/>
        <v>Pienaar</v>
      </c>
      <c r="G504" s="84" t="str">
        <f t="shared" si="50"/>
        <v>Men Grand Masters</v>
      </c>
      <c r="H504" s="84" t="str">
        <f t="shared" si="51"/>
        <v>Benguella</v>
      </c>
      <c r="I504" s="123" t="s">
        <v>2069</v>
      </c>
      <c r="J504" s="123"/>
      <c r="K504" s="123">
        <v>49</v>
      </c>
      <c r="L504" s="122">
        <f t="shared" si="52"/>
        <v>1.2</v>
      </c>
      <c r="M504" s="122">
        <f t="shared" si="53"/>
        <v>1.2</v>
      </c>
    </row>
    <row r="505" spans="1:13" hidden="1" x14ac:dyDescent="0.2">
      <c r="A505" s="84" t="s">
        <v>2014</v>
      </c>
      <c r="B505" s="85">
        <v>44247</v>
      </c>
      <c r="C505" s="84" t="s">
        <v>2015</v>
      </c>
      <c r="D505" s="123" t="s">
        <v>751</v>
      </c>
      <c r="E505" s="84" t="str">
        <f t="shared" si="48"/>
        <v>Chips</v>
      </c>
      <c r="F505" s="84" t="str">
        <f t="shared" si="49"/>
        <v>Chiappini</v>
      </c>
      <c r="G505" s="84" t="str">
        <f t="shared" si="50"/>
        <v>Men Grand Masters</v>
      </c>
      <c r="H505" s="84" t="str">
        <f t="shared" si="51"/>
        <v>Benguella</v>
      </c>
      <c r="I505" s="123" t="s">
        <v>2069</v>
      </c>
      <c r="J505" s="123"/>
      <c r="K505" s="123">
        <v>45</v>
      </c>
      <c r="L505" s="122">
        <f t="shared" si="52"/>
        <v>0.9</v>
      </c>
      <c r="M505" s="122">
        <f t="shared" si="53"/>
        <v>0.9</v>
      </c>
    </row>
    <row r="506" spans="1:13" hidden="1" x14ac:dyDescent="0.2">
      <c r="A506" s="84" t="s">
        <v>2014</v>
      </c>
      <c r="B506" s="85">
        <v>44247</v>
      </c>
      <c r="C506" s="84" t="s">
        <v>2015</v>
      </c>
      <c r="D506" s="123" t="s">
        <v>610</v>
      </c>
      <c r="E506" s="84" t="str">
        <f t="shared" si="48"/>
        <v>Marina</v>
      </c>
      <c r="F506" s="84" t="str">
        <f t="shared" si="49"/>
        <v>Kruger</v>
      </c>
      <c r="G506" s="84" t="str">
        <f t="shared" si="50"/>
        <v>Ladies Master</v>
      </c>
      <c r="H506" s="84" t="str">
        <f t="shared" si="51"/>
        <v>Benguella</v>
      </c>
      <c r="I506" s="123"/>
      <c r="J506" s="123" t="s">
        <v>1432</v>
      </c>
      <c r="K506" s="123">
        <v>80</v>
      </c>
      <c r="L506" s="122">
        <f t="shared" si="52"/>
        <v>6.4</v>
      </c>
      <c r="M506" s="122">
        <f t="shared" si="53"/>
        <v>6.4</v>
      </c>
    </row>
    <row r="507" spans="1:13" hidden="1" x14ac:dyDescent="0.2">
      <c r="A507" s="84" t="s">
        <v>2014</v>
      </c>
      <c r="B507" s="85">
        <v>44247</v>
      </c>
      <c r="C507" s="84" t="s">
        <v>2015</v>
      </c>
      <c r="D507" s="123" t="s">
        <v>610</v>
      </c>
      <c r="E507" s="84" t="str">
        <f t="shared" si="48"/>
        <v>Marina</v>
      </c>
      <c r="F507" s="84" t="str">
        <f t="shared" si="49"/>
        <v>Kruger</v>
      </c>
      <c r="G507" s="84" t="str">
        <f t="shared" si="50"/>
        <v>Ladies Master</v>
      </c>
      <c r="H507" s="84" t="str">
        <f t="shared" si="51"/>
        <v>Benguella</v>
      </c>
      <c r="I507" s="123"/>
      <c r="J507" s="123" t="s">
        <v>1406</v>
      </c>
      <c r="K507" s="123">
        <v>107</v>
      </c>
      <c r="L507" s="122">
        <f t="shared" si="52"/>
        <v>4.7</v>
      </c>
      <c r="M507" s="122">
        <f t="shared" si="53"/>
        <v>4.7</v>
      </c>
    </row>
    <row r="508" spans="1:13" hidden="1" x14ac:dyDescent="0.2">
      <c r="A508" s="84" t="s">
        <v>2014</v>
      </c>
      <c r="B508" s="85">
        <v>44247</v>
      </c>
      <c r="C508" s="84" t="s">
        <v>2015</v>
      </c>
      <c r="D508" s="123" t="s">
        <v>610</v>
      </c>
      <c r="E508" s="84" t="str">
        <f t="shared" si="48"/>
        <v>Marina</v>
      </c>
      <c r="F508" s="84" t="str">
        <f t="shared" si="49"/>
        <v>Kruger</v>
      </c>
      <c r="G508" s="84" t="str">
        <f t="shared" si="50"/>
        <v>Ladies Master</v>
      </c>
      <c r="H508" s="84" t="str">
        <f t="shared" si="51"/>
        <v>Benguella</v>
      </c>
      <c r="I508" s="123"/>
      <c r="J508" s="123" t="s">
        <v>1406</v>
      </c>
      <c r="K508" s="123">
        <v>83</v>
      </c>
      <c r="L508" s="122">
        <f t="shared" si="52"/>
        <v>1.9</v>
      </c>
      <c r="M508" s="122">
        <f t="shared" si="53"/>
        <v>1.9</v>
      </c>
    </row>
    <row r="509" spans="1:13" hidden="1" x14ac:dyDescent="0.2">
      <c r="A509" s="84" t="s">
        <v>2014</v>
      </c>
      <c r="B509" s="85">
        <v>44247</v>
      </c>
      <c r="C509" s="84" t="s">
        <v>2015</v>
      </c>
      <c r="D509" s="123" t="s">
        <v>610</v>
      </c>
      <c r="E509" s="84" t="str">
        <f t="shared" si="48"/>
        <v>Marina</v>
      </c>
      <c r="F509" s="84" t="str">
        <f t="shared" si="49"/>
        <v>Kruger</v>
      </c>
      <c r="G509" s="84" t="str">
        <f t="shared" si="50"/>
        <v>Ladies Master</v>
      </c>
      <c r="H509" s="84" t="str">
        <f t="shared" si="51"/>
        <v>Benguella</v>
      </c>
      <c r="I509" s="123"/>
      <c r="J509" s="123" t="s">
        <v>1404</v>
      </c>
      <c r="K509" s="123">
        <v>117</v>
      </c>
      <c r="L509" s="122">
        <f t="shared" si="52"/>
        <v>20.100000000000001</v>
      </c>
      <c r="M509" s="122">
        <f t="shared" si="53"/>
        <v>20.100000000000001</v>
      </c>
    </row>
    <row r="510" spans="1:13" hidden="1" x14ac:dyDescent="0.2">
      <c r="A510" s="84" t="s">
        <v>2014</v>
      </c>
      <c r="B510" s="85">
        <v>44247</v>
      </c>
      <c r="C510" s="84" t="s">
        <v>2015</v>
      </c>
      <c r="D510" s="123" t="s">
        <v>1767</v>
      </c>
      <c r="E510" s="84" t="str">
        <f t="shared" si="48"/>
        <v>Dries</v>
      </c>
      <c r="F510" s="84" t="str">
        <f t="shared" si="49"/>
        <v>Van Zyl</v>
      </c>
      <c r="G510" s="84" t="str">
        <f t="shared" si="50"/>
        <v>Men Senior</v>
      </c>
      <c r="H510" s="84" t="str">
        <f t="shared" si="51"/>
        <v>Benguella</v>
      </c>
      <c r="I510" s="123"/>
      <c r="J510" s="123"/>
      <c r="K510" s="123"/>
      <c r="L510" s="122" t="str">
        <f t="shared" si="52"/>
        <v/>
      </c>
      <c r="M510" s="122" t="str">
        <f t="shared" si="53"/>
        <v/>
      </c>
    </row>
    <row r="511" spans="1:13" hidden="1" x14ac:dyDescent="0.2">
      <c r="A511" s="84" t="s">
        <v>2014</v>
      </c>
      <c r="B511" s="85">
        <v>44247</v>
      </c>
      <c r="C511" s="84" t="s">
        <v>2015</v>
      </c>
      <c r="D511" s="123" t="s">
        <v>1767</v>
      </c>
      <c r="E511" s="84" t="str">
        <f t="shared" si="48"/>
        <v>Dries</v>
      </c>
      <c r="F511" s="84" t="str">
        <f t="shared" si="49"/>
        <v>Van Zyl</v>
      </c>
      <c r="G511" s="84" t="str">
        <f t="shared" si="50"/>
        <v>Men Senior</v>
      </c>
      <c r="H511" s="84" t="str">
        <f t="shared" si="51"/>
        <v>Benguella</v>
      </c>
      <c r="I511" s="123"/>
      <c r="J511" s="123"/>
      <c r="K511" s="123"/>
      <c r="L511" s="122" t="str">
        <f t="shared" si="52"/>
        <v/>
      </c>
      <c r="M511" s="122" t="str">
        <f t="shared" si="53"/>
        <v/>
      </c>
    </row>
    <row r="512" spans="1:13" hidden="1" x14ac:dyDescent="0.2">
      <c r="A512" s="84" t="s">
        <v>2014</v>
      </c>
      <c r="B512" s="85">
        <v>44247</v>
      </c>
      <c r="C512" s="84" t="s">
        <v>2015</v>
      </c>
      <c r="D512" s="123" t="s">
        <v>765</v>
      </c>
      <c r="E512" s="84" t="str">
        <f t="shared" si="48"/>
        <v>Spyker</v>
      </c>
      <c r="F512" s="84" t="str">
        <f t="shared" si="49"/>
        <v>Kruger</v>
      </c>
      <c r="G512" s="84" t="str">
        <f t="shared" si="50"/>
        <v>Men Master</v>
      </c>
      <c r="H512" s="84" t="str">
        <f t="shared" si="51"/>
        <v>Benguella</v>
      </c>
      <c r="I512" s="123"/>
      <c r="J512" s="123" t="s">
        <v>1432</v>
      </c>
      <c r="K512" s="123">
        <v>75</v>
      </c>
      <c r="L512" s="122">
        <f t="shared" si="52"/>
        <v>5.5</v>
      </c>
      <c r="M512" s="122">
        <f t="shared" si="53"/>
        <v>5.5</v>
      </c>
    </row>
    <row r="513" spans="1:13" hidden="1" x14ac:dyDescent="0.2">
      <c r="A513" s="84" t="s">
        <v>2014</v>
      </c>
      <c r="B513" s="85">
        <v>44247</v>
      </c>
      <c r="C513" s="84" t="s">
        <v>2015</v>
      </c>
      <c r="D513" s="123" t="s">
        <v>765</v>
      </c>
      <c r="E513" s="84" t="str">
        <f t="shared" si="48"/>
        <v>Spyker</v>
      </c>
      <c r="F513" s="84" t="str">
        <f t="shared" si="49"/>
        <v>Kruger</v>
      </c>
      <c r="G513" s="84" t="str">
        <f t="shared" si="50"/>
        <v>Men Master</v>
      </c>
      <c r="H513" s="84" t="str">
        <f t="shared" si="51"/>
        <v>Benguella</v>
      </c>
      <c r="I513" s="123"/>
      <c r="J513" s="123" t="s">
        <v>1432</v>
      </c>
      <c r="K513" s="123">
        <v>62</v>
      </c>
      <c r="L513" s="122">
        <f t="shared" si="52"/>
        <v>3.5</v>
      </c>
      <c r="M513" s="122">
        <f t="shared" si="53"/>
        <v>3.5</v>
      </c>
    </row>
    <row r="514" spans="1:13" hidden="1" x14ac:dyDescent="0.2">
      <c r="A514" s="84" t="s">
        <v>2014</v>
      </c>
      <c r="B514" s="85">
        <v>44247</v>
      </c>
      <c r="C514" s="84" t="s">
        <v>2015</v>
      </c>
      <c r="D514" s="123" t="s">
        <v>753</v>
      </c>
      <c r="E514" s="84" t="str">
        <f t="shared" si="48"/>
        <v>Paul</v>
      </c>
      <c r="F514" s="84" t="str">
        <f t="shared" si="49"/>
        <v>Smit</v>
      </c>
      <c r="G514" s="84" t="str">
        <f t="shared" si="50"/>
        <v>Men Grand Masters</v>
      </c>
      <c r="H514" s="84" t="str">
        <f t="shared" si="51"/>
        <v>Benguella</v>
      </c>
      <c r="I514" s="123"/>
      <c r="J514" s="123" t="s">
        <v>1405</v>
      </c>
      <c r="K514" s="123">
        <v>76</v>
      </c>
      <c r="L514" s="122">
        <f t="shared" si="52"/>
        <v>1.7</v>
      </c>
      <c r="M514" s="122">
        <f t="shared" si="53"/>
        <v>1.7</v>
      </c>
    </row>
    <row r="515" spans="1:13" hidden="1" x14ac:dyDescent="0.2">
      <c r="A515" s="84" t="s">
        <v>2014</v>
      </c>
      <c r="B515" s="85">
        <v>44247</v>
      </c>
      <c r="C515" s="84" t="s">
        <v>2015</v>
      </c>
      <c r="D515" s="123" t="s">
        <v>753</v>
      </c>
      <c r="E515" s="84" t="str">
        <f t="shared" ref="E515:E578" si="54">IF(D515="","",VLOOKUP(D515,Master,3,FALSE))</f>
        <v>Paul</v>
      </c>
      <c r="F515" s="84" t="str">
        <f t="shared" ref="F515:F578" si="55">IF(D515="","",VLOOKUP(D515,Master,4,FALSE))</f>
        <v>Smit</v>
      </c>
      <c r="G515" s="84" t="str">
        <f t="shared" ref="G515:G578" si="56">IF(D515="","",VLOOKUP(D515,Master,5,FALSE))</f>
        <v>Men Grand Masters</v>
      </c>
      <c r="H515" s="84" t="str">
        <f t="shared" ref="H515:H578" si="57">IF(D515="","",VLOOKUP(D515,Master,2,FALSE))</f>
        <v>Benguella</v>
      </c>
      <c r="I515" s="123"/>
      <c r="J515" s="123" t="s">
        <v>1405</v>
      </c>
      <c r="K515" s="123">
        <v>119</v>
      </c>
      <c r="L515" s="122">
        <f t="shared" ref="L515:L578" si="58">IF(K515="","",IF(I515="",ROUND(HLOOKUP(J515,kgList,K515,FALSE),1),ROUND(HLOOKUP(I515,kgList,K515,FALSE),1)))</f>
        <v>7.9</v>
      </c>
      <c r="M515" s="122">
        <f t="shared" ref="M515:M578" si="59">IF(L515="","",IF(COUNTA(I515:J515)&gt;1,"Edible or Inedible",IF(COUNTA(I515)=1,L515*1,IF(COUNTA(J515)=1,L515*1,"ERROR"))))</f>
        <v>7.9</v>
      </c>
    </row>
    <row r="516" spans="1:13" hidden="1" x14ac:dyDescent="0.2">
      <c r="A516" s="84" t="s">
        <v>2014</v>
      </c>
      <c r="B516" s="85">
        <v>44247</v>
      </c>
      <c r="C516" s="84" t="s">
        <v>2015</v>
      </c>
      <c r="D516" s="123" t="s">
        <v>567</v>
      </c>
      <c r="E516" s="84" t="str">
        <f t="shared" si="54"/>
        <v>Etienne</v>
      </c>
      <c r="F516" s="84" t="str">
        <f t="shared" si="55"/>
        <v>Stipp</v>
      </c>
      <c r="G516" s="84" t="str">
        <f t="shared" si="56"/>
        <v>Men Master</v>
      </c>
      <c r="H516" s="84" t="str">
        <f t="shared" si="57"/>
        <v>Benguella</v>
      </c>
      <c r="I516" s="123"/>
      <c r="J516" s="123" t="s">
        <v>1405</v>
      </c>
      <c r="K516" s="123">
        <v>144</v>
      </c>
      <c r="L516" s="122">
        <f t="shared" si="58"/>
        <v>15.1</v>
      </c>
      <c r="M516" s="122">
        <f t="shared" si="59"/>
        <v>15.1</v>
      </c>
    </row>
    <row r="517" spans="1:13" hidden="1" x14ac:dyDescent="0.2">
      <c r="A517" s="84" t="s">
        <v>2014</v>
      </c>
      <c r="B517" s="85">
        <v>44247</v>
      </c>
      <c r="C517" s="84" t="s">
        <v>2015</v>
      </c>
      <c r="D517" s="123" t="s">
        <v>567</v>
      </c>
      <c r="E517" s="84" t="str">
        <f t="shared" si="54"/>
        <v>Etienne</v>
      </c>
      <c r="F517" s="84" t="str">
        <f t="shared" si="55"/>
        <v>Stipp</v>
      </c>
      <c r="G517" s="84" t="str">
        <f t="shared" si="56"/>
        <v>Men Master</v>
      </c>
      <c r="H517" s="84" t="str">
        <f t="shared" si="57"/>
        <v>Benguella</v>
      </c>
      <c r="I517" s="123"/>
      <c r="J517" s="123" t="s">
        <v>1405</v>
      </c>
      <c r="K517" s="123">
        <v>121</v>
      </c>
      <c r="L517" s="122">
        <f t="shared" si="58"/>
        <v>8.3000000000000007</v>
      </c>
      <c r="M517" s="122">
        <f t="shared" si="59"/>
        <v>8.3000000000000007</v>
      </c>
    </row>
    <row r="518" spans="1:13" hidden="1" x14ac:dyDescent="0.2">
      <c r="A518" s="84" t="s">
        <v>2014</v>
      </c>
      <c r="B518" s="85">
        <v>44247</v>
      </c>
      <c r="C518" s="84" t="s">
        <v>2015</v>
      </c>
      <c r="D518" s="123" t="s">
        <v>567</v>
      </c>
      <c r="E518" s="84" t="str">
        <f t="shared" si="54"/>
        <v>Etienne</v>
      </c>
      <c r="F518" s="84" t="str">
        <f t="shared" si="55"/>
        <v>Stipp</v>
      </c>
      <c r="G518" s="84" t="str">
        <f t="shared" si="56"/>
        <v>Men Master</v>
      </c>
      <c r="H518" s="84" t="str">
        <f t="shared" si="57"/>
        <v>Benguella</v>
      </c>
      <c r="I518" s="123"/>
      <c r="J518" s="123"/>
      <c r="K518" s="123"/>
      <c r="L518" s="122" t="str">
        <f t="shared" si="58"/>
        <v/>
      </c>
      <c r="M518" s="122" t="str">
        <f t="shared" si="59"/>
        <v/>
      </c>
    </row>
    <row r="519" spans="1:13" hidden="1" x14ac:dyDescent="0.2">
      <c r="A519" s="84" t="s">
        <v>2014</v>
      </c>
      <c r="B519" s="85">
        <v>44247</v>
      </c>
      <c r="C519" s="84" t="s">
        <v>2015</v>
      </c>
      <c r="D519" s="123" t="s">
        <v>567</v>
      </c>
      <c r="E519" s="84" t="str">
        <f t="shared" si="54"/>
        <v>Etienne</v>
      </c>
      <c r="F519" s="84" t="str">
        <f t="shared" si="55"/>
        <v>Stipp</v>
      </c>
      <c r="G519" s="84" t="str">
        <f t="shared" si="56"/>
        <v>Men Master</v>
      </c>
      <c r="H519" s="84" t="str">
        <f t="shared" si="57"/>
        <v>Benguella</v>
      </c>
      <c r="I519" s="123"/>
      <c r="J519" s="123" t="s">
        <v>1405</v>
      </c>
      <c r="K519" s="123">
        <v>116</v>
      </c>
      <c r="L519" s="122">
        <f t="shared" si="58"/>
        <v>7.2</v>
      </c>
      <c r="M519" s="122">
        <f t="shared" si="59"/>
        <v>7.2</v>
      </c>
    </row>
    <row r="520" spans="1:13" hidden="1" x14ac:dyDescent="0.2">
      <c r="A520" s="84" t="s">
        <v>2014</v>
      </c>
      <c r="B520" s="85">
        <v>44247</v>
      </c>
      <c r="C520" s="84" t="s">
        <v>2015</v>
      </c>
      <c r="D520" s="123" t="s">
        <v>567</v>
      </c>
      <c r="E520" s="84" t="str">
        <f t="shared" si="54"/>
        <v>Etienne</v>
      </c>
      <c r="F520" s="84" t="str">
        <f t="shared" si="55"/>
        <v>Stipp</v>
      </c>
      <c r="G520" s="84" t="str">
        <f t="shared" si="56"/>
        <v>Men Master</v>
      </c>
      <c r="H520" s="84" t="str">
        <f t="shared" si="57"/>
        <v>Benguella</v>
      </c>
      <c r="I520" s="123"/>
      <c r="J520" s="123" t="s">
        <v>1405</v>
      </c>
      <c r="K520" s="123">
        <v>137</v>
      </c>
      <c r="L520" s="122">
        <f t="shared" si="58"/>
        <v>12.8</v>
      </c>
      <c r="M520" s="122">
        <f t="shared" si="59"/>
        <v>12.8</v>
      </c>
    </row>
    <row r="521" spans="1:13" hidden="1" x14ac:dyDescent="0.2">
      <c r="A521" s="84" t="s">
        <v>2014</v>
      </c>
      <c r="B521" s="85">
        <v>44247</v>
      </c>
      <c r="C521" s="84" t="s">
        <v>2015</v>
      </c>
      <c r="D521" s="123" t="s">
        <v>567</v>
      </c>
      <c r="E521" s="84" t="str">
        <f t="shared" si="54"/>
        <v>Etienne</v>
      </c>
      <c r="F521" s="84" t="str">
        <f t="shared" si="55"/>
        <v>Stipp</v>
      </c>
      <c r="G521" s="84" t="str">
        <f t="shared" si="56"/>
        <v>Men Master</v>
      </c>
      <c r="H521" s="84" t="str">
        <f t="shared" si="57"/>
        <v>Benguella</v>
      </c>
      <c r="I521" s="123"/>
      <c r="J521" s="123" t="s">
        <v>1404</v>
      </c>
      <c r="K521" s="123">
        <v>129</v>
      </c>
      <c r="L521" s="122">
        <f t="shared" si="58"/>
        <v>27.6</v>
      </c>
      <c r="M521" s="122">
        <f t="shared" si="59"/>
        <v>27.6</v>
      </c>
    </row>
    <row r="522" spans="1:13" hidden="1" x14ac:dyDescent="0.2">
      <c r="A522" s="84" t="s">
        <v>2014</v>
      </c>
      <c r="B522" s="85">
        <v>44247</v>
      </c>
      <c r="C522" s="84" t="s">
        <v>2015</v>
      </c>
      <c r="D522" s="123" t="s">
        <v>755</v>
      </c>
      <c r="E522" s="84" t="str">
        <f t="shared" si="54"/>
        <v>Jaco</v>
      </c>
      <c r="F522" s="84" t="str">
        <f t="shared" si="55"/>
        <v>Serfontein</v>
      </c>
      <c r="G522" s="84" t="str">
        <f t="shared" si="56"/>
        <v>Men Veteran</v>
      </c>
      <c r="H522" s="84" t="str">
        <f t="shared" si="57"/>
        <v>Benguella</v>
      </c>
      <c r="I522" s="123" t="s">
        <v>2069</v>
      </c>
      <c r="J522" s="123"/>
      <c r="K522" s="123">
        <v>48</v>
      </c>
      <c r="L522" s="122">
        <f t="shared" si="58"/>
        <v>1.1000000000000001</v>
      </c>
      <c r="M522" s="122">
        <f t="shared" si="59"/>
        <v>1.1000000000000001</v>
      </c>
    </row>
    <row r="523" spans="1:13" hidden="1" x14ac:dyDescent="0.2">
      <c r="A523" s="84" t="s">
        <v>2014</v>
      </c>
      <c r="B523" s="85">
        <v>44247</v>
      </c>
      <c r="C523" s="84" t="s">
        <v>2015</v>
      </c>
      <c r="D523" s="123" t="s">
        <v>695</v>
      </c>
      <c r="E523" s="84" t="str">
        <f t="shared" si="54"/>
        <v>Stephan</v>
      </c>
      <c r="F523" s="84" t="str">
        <f t="shared" si="55"/>
        <v>Swanepoel</v>
      </c>
      <c r="G523" s="84" t="str">
        <f t="shared" si="56"/>
        <v>Men Veteran</v>
      </c>
      <c r="H523" s="84" t="str">
        <f t="shared" si="57"/>
        <v>Namib Park</v>
      </c>
      <c r="I523" s="123"/>
      <c r="J523" s="123" t="s">
        <v>1406</v>
      </c>
      <c r="K523" s="123">
        <v>84</v>
      </c>
      <c r="L523" s="122">
        <f t="shared" si="58"/>
        <v>2</v>
      </c>
      <c r="M523" s="122">
        <f t="shared" si="59"/>
        <v>2</v>
      </c>
    </row>
    <row r="524" spans="1:13" hidden="1" x14ac:dyDescent="0.2">
      <c r="A524" s="84" t="s">
        <v>2014</v>
      </c>
      <c r="B524" s="85">
        <v>44247</v>
      </c>
      <c r="C524" s="84" t="s">
        <v>2015</v>
      </c>
      <c r="D524" s="123" t="s">
        <v>695</v>
      </c>
      <c r="E524" s="84" t="str">
        <f t="shared" si="54"/>
        <v>Stephan</v>
      </c>
      <c r="F524" s="84" t="str">
        <f t="shared" si="55"/>
        <v>Swanepoel</v>
      </c>
      <c r="G524" s="84" t="str">
        <f t="shared" si="56"/>
        <v>Men Veteran</v>
      </c>
      <c r="H524" s="84" t="str">
        <f t="shared" si="57"/>
        <v>Namib Park</v>
      </c>
      <c r="I524" s="123"/>
      <c r="J524" s="123"/>
      <c r="K524" s="123"/>
      <c r="L524" s="122" t="str">
        <f t="shared" si="58"/>
        <v/>
      </c>
      <c r="M524" s="122" t="str">
        <f t="shared" si="59"/>
        <v/>
      </c>
    </row>
    <row r="525" spans="1:13" hidden="1" x14ac:dyDescent="0.2">
      <c r="A525" s="84" t="s">
        <v>2014</v>
      </c>
      <c r="B525" s="85">
        <v>44247</v>
      </c>
      <c r="C525" s="84" t="s">
        <v>2015</v>
      </c>
      <c r="D525" s="123" t="s">
        <v>695</v>
      </c>
      <c r="E525" s="84" t="str">
        <f t="shared" si="54"/>
        <v>Stephan</v>
      </c>
      <c r="F525" s="84" t="str">
        <f t="shared" si="55"/>
        <v>Swanepoel</v>
      </c>
      <c r="G525" s="84" t="str">
        <f t="shared" si="56"/>
        <v>Men Veteran</v>
      </c>
      <c r="H525" s="84" t="str">
        <f t="shared" si="57"/>
        <v>Namib Park</v>
      </c>
      <c r="I525" s="123"/>
      <c r="J525" s="123" t="s">
        <v>1404</v>
      </c>
      <c r="K525" s="123">
        <v>128</v>
      </c>
      <c r="L525" s="122">
        <f t="shared" si="58"/>
        <v>26.9</v>
      </c>
      <c r="M525" s="122">
        <f t="shared" si="59"/>
        <v>26.9</v>
      </c>
    </row>
    <row r="526" spans="1:13" hidden="1" x14ac:dyDescent="0.2">
      <c r="A526" s="84" t="s">
        <v>2014</v>
      </c>
      <c r="B526" s="85">
        <v>44247</v>
      </c>
      <c r="C526" s="84" t="s">
        <v>2015</v>
      </c>
      <c r="D526" s="123" t="s">
        <v>1453</v>
      </c>
      <c r="E526" s="84" t="str">
        <f t="shared" si="54"/>
        <v>Mark</v>
      </c>
      <c r="F526" s="84" t="str">
        <f t="shared" si="55"/>
        <v>Van Der Merwe</v>
      </c>
      <c r="G526" s="84" t="str">
        <f t="shared" si="56"/>
        <v>Men U/21</v>
      </c>
      <c r="H526" s="84" t="str">
        <f t="shared" si="57"/>
        <v>Namib Park</v>
      </c>
      <c r="I526" s="123"/>
      <c r="J526" s="123"/>
      <c r="K526" s="123"/>
      <c r="L526" s="122" t="str">
        <f t="shared" si="58"/>
        <v/>
      </c>
      <c r="M526" s="122" t="str">
        <f t="shared" si="59"/>
        <v/>
      </c>
    </row>
    <row r="527" spans="1:13" hidden="1" x14ac:dyDescent="0.2">
      <c r="A527" s="84" t="s">
        <v>2014</v>
      </c>
      <c r="B527" s="85">
        <v>44247</v>
      </c>
      <c r="C527" s="84" t="s">
        <v>2015</v>
      </c>
      <c r="D527" s="123" t="s">
        <v>1754</v>
      </c>
      <c r="E527" s="84" t="str">
        <f t="shared" si="54"/>
        <v>Johan</v>
      </c>
      <c r="F527" s="84" t="str">
        <f t="shared" si="55"/>
        <v>Van Niekerk</v>
      </c>
      <c r="G527" s="84" t="str">
        <f t="shared" si="56"/>
        <v>Men Senior</v>
      </c>
      <c r="H527" s="84" t="str">
        <f t="shared" si="57"/>
        <v>Namib Park</v>
      </c>
      <c r="I527" s="123"/>
      <c r="J527" s="123" t="s">
        <v>1405</v>
      </c>
      <c r="K527" s="123">
        <v>126</v>
      </c>
      <c r="L527" s="122">
        <f t="shared" si="58"/>
        <v>9.6</v>
      </c>
      <c r="M527" s="122">
        <f t="shared" si="59"/>
        <v>9.6</v>
      </c>
    </row>
    <row r="528" spans="1:13" hidden="1" x14ac:dyDescent="0.2">
      <c r="A528" s="84" t="s">
        <v>2014</v>
      </c>
      <c r="B528" s="85">
        <v>44247</v>
      </c>
      <c r="C528" s="84" t="s">
        <v>2015</v>
      </c>
      <c r="D528" s="123" t="s">
        <v>1754</v>
      </c>
      <c r="E528" s="84" t="str">
        <f t="shared" si="54"/>
        <v>Johan</v>
      </c>
      <c r="F528" s="84" t="str">
        <f t="shared" si="55"/>
        <v>Van Niekerk</v>
      </c>
      <c r="G528" s="84" t="str">
        <f t="shared" si="56"/>
        <v>Men Senior</v>
      </c>
      <c r="H528" s="84" t="str">
        <f t="shared" si="57"/>
        <v>Namib Park</v>
      </c>
      <c r="I528" s="123"/>
      <c r="J528" s="123" t="s">
        <v>1405</v>
      </c>
      <c r="K528" s="123">
        <v>137</v>
      </c>
      <c r="L528" s="122">
        <f t="shared" si="58"/>
        <v>12.8</v>
      </c>
      <c r="M528" s="122">
        <f t="shared" si="59"/>
        <v>12.8</v>
      </c>
    </row>
    <row r="529" spans="1:13" hidden="1" x14ac:dyDescent="0.2">
      <c r="A529" s="84" t="s">
        <v>2014</v>
      </c>
      <c r="B529" s="85">
        <v>44247</v>
      </c>
      <c r="C529" s="84" t="s">
        <v>2015</v>
      </c>
      <c r="D529" s="123" t="s">
        <v>1754</v>
      </c>
      <c r="E529" s="84" t="str">
        <f t="shared" si="54"/>
        <v>Johan</v>
      </c>
      <c r="F529" s="84" t="str">
        <f t="shared" si="55"/>
        <v>Van Niekerk</v>
      </c>
      <c r="G529" s="84" t="str">
        <f t="shared" si="56"/>
        <v>Men Senior</v>
      </c>
      <c r="H529" s="84" t="str">
        <f t="shared" si="57"/>
        <v>Namib Park</v>
      </c>
      <c r="I529" s="123"/>
      <c r="J529" s="123" t="s">
        <v>1421</v>
      </c>
      <c r="K529" s="123">
        <v>118</v>
      </c>
      <c r="L529" s="122">
        <f t="shared" si="58"/>
        <v>15</v>
      </c>
      <c r="M529" s="122">
        <f t="shared" si="59"/>
        <v>15</v>
      </c>
    </row>
    <row r="530" spans="1:13" hidden="1" x14ac:dyDescent="0.2">
      <c r="A530" s="84" t="s">
        <v>2014</v>
      </c>
      <c r="B530" s="85">
        <v>44247</v>
      </c>
      <c r="C530" s="84" t="s">
        <v>2015</v>
      </c>
      <c r="D530" s="123" t="s">
        <v>699</v>
      </c>
      <c r="E530" s="84" t="str">
        <f t="shared" si="54"/>
        <v>Coennie</v>
      </c>
      <c r="F530" s="84" t="str">
        <f t="shared" si="55"/>
        <v>Steyn</v>
      </c>
      <c r="G530" s="84" t="str">
        <f t="shared" si="56"/>
        <v>Men Grand Masters</v>
      </c>
      <c r="H530" s="84" t="str">
        <f t="shared" si="57"/>
        <v>Namib Park</v>
      </c>
      <c r="I530" s="123"/>
      <c r="J530" s="123" t="s">
        <v>1405</v>
      </c>
      <c r="K530" s="123">
        <v>155</v>
      </c>
      <c r="L530" s="122">
        <f t="shared" si="58"/>
        <v>19.5</v>
      </c>
      <c r="M530" s="122">
        <f t="shared" si="59"/>
        <v>19.5</v>
      </c>
    </row>
    <row r="531" spans="1:13" hidden="1" x14ac:dyDescent="0.2">
      <c r="A531" s="84" t="s">
        <v>2014</v>
      </c>
      <c r="B531" s="85">
        <v>44247</v>
      </c>
      <c r="C531" s="84" t="s">
        <v>2015</v>
      </c>
      <c r="D531" s="123" t="s">
        <v>973</v>
      </c>
      <c r="E531" s="84" t="str">
        <f t="shared" si="54"/>
        <v>Smit</v>
      </c>
      <c r="F531" s="84" t="str">
        <f t="shared" si="55"/>
        <v>Meyer</v>
      </c>
      <c r="G531" s="84" t="str">
        <f t="shared" si="56"/>
        <v>Men Veteran</v>
      </c>
      <c r="H531" s="84" t="str">
        <f t="shared" si="57"/>
        <v>Namib Park</v>
      </c>
      <c r="I531" s="123"/>
      <c r="J531" s="123"/>
      <c r="K531" s="123"/>
      <c r="L531" s="122" t="str">
        <f t="shared" si="58"/>
        <v/>
      </c>
      <c r="M531" s="122" t="str">
        <f t="shared" si="59"/>
        <v/>
      </c>
    </row>
    <row r="532" spans="1:13" hidden="1" x14ac:dyDescent="0.2">
      <c r="A532" s="84" t="s">
        <v>2014</v>
      </c>
      <c r="B532" s="85">
        <v>44247</v>
      </c>
      <c r="C532" s="84" t="s">
        <v>2015</v>
      </c>
      <c r="D532" s="123" t="s">
        <v>783</v>
      </c>
      <c r="E532" s="84" t="str">
        <f t="shared" si="54"/>
        <v>Rhyno</v>
      </c>
      <c r="F532" s="84" t="str">
        <f t="shared" si="55"/>
        <v>Koberzig</v>
      </c>
      <c r="G532" s="84" t="str">
        <f t="shared" si="56"/>
        <v>Men Senior</v>
      </c>
      <c r="H532" s="84" t="str">
        <f t="shared" si="57"/>
        <v>Namib Park</v>
      </c>
      <c r="I532" s="123"/>
      <c r="J532" s="123" t="s">
        <v>1405</v>
      </c>
      <c r="K532" s="123">
        <v>66</v>
      </c>
      <c r="L532" s="122">
        <f t="shared" si="58"/>
        <v>1</v>
      </c>
      <c r="M532" s="122">
        <f t="shared" si="59"/>
        <v>1</v>
      </c>
    </row>
    <row r="533" spans="1:13" hidden="1" x14ac:dyDescent="0.2">
      <c r="A533" s="84" t="s">
        <v>2014</v>
      </c>
      <c r="B533" s="85">
        <v>44247</v>
      </c>
      <c r="C533" s="84" t="s">
        <v>2015</v>
      </c>
      <c r="D533" s="123" t="s">
        <v>783</v>
      </c>
      <c r="E533" s="84" t="str">
        <f t="shared" si="54"/>
        <v>Rhyno</v>
      </c>
      <c r="F533" s="84" t="str">
        <f t="shared" si="55"/>
        <v>Koberzig</v>
      </c>
      <c r="G533" s="84" t="str">
        <f t="shared" si="56"/>
        <v>Men Senior</v>
      </c>
      <c r="H533" s="84" t="str">
        <f t="shared" si="57"/>
        <v>Namib Park</v>
      </c>
      <c r="I533" s="123" t="s">
        <v>2069</v>
      </c>
      <c r="J533" s="123"/>
      <c r="K533" s="123">
        <v>72</v>
      </c>
      <c r="L533" s="122">
        <f t="shared" si="58"/>
        <v>3.9</v>
      </c>
      <c r="M533" s="122">
        <f t="shared" si="59"/>
        <v>3.9</v>
      </c>
    </row>
    <row r="534" spans="1:13" hidden="1" x14ac:dyDescent="0.2">
      <c r="A534" s="84" t="s">
        <v>2014</v>
      </c>
      <c r="B534" s="85">
        <v>44247</v>
      </c>
      <c r="C534" s="84" t="s">
        <v>2015</v>
      </c>
      <c r="D534" s="123" t="s">
        <v>574</v>
      </c>
      <c r="E534" s="84" t="str">
        <f t="shared" si="54"/>
        <v>Johan</v>
      </c>
      <c r="F534" s="84" t="str">
        <f t="shared" si="55"/>
        <v>Bruwer</v>
      </c>
      <c r="G534" s="84" t="str">
        <f t="shared" si="56"/>
        <v>Men Senior</v>
      </c>
      <c r="H534" s="84" t="str">
        <f t="shared" si="57"/>
        <v>Namib Park</v>
      </c>
      <c r="I534" s="123"/>
      <c r="J534" s="123" t="s">
        <v>1405</v>
      </c>
      <c r="K534" s="123">
        <v>125</v>
      </c>
      <c r="L534" s="122">
        <f t="shared" si="58"/>
        <v>9.3000000000000007</v>
      </c>
      <c r="M534" s="122">
        <f t="shared" si="59"/>
        <v>9.3000000000000007</v>
      </c>
    </row>
    <row r="535" spans="1:13" hidden="1" x14ac:dyDescent="0.2">
      <c r="A535" s="84" t="s">
        <v>2014</v>
      </c>
      <c r="B535" s="85">
        <v>44247</v>
      </c>
      <c r="C535" s="84" t="s">
        <v>2015</v>
      </c>
      <c r="D535" s="123" t="s">
        <v>574</v>
      </c>
      <c r="E535" s="84" t="str">
        <f t="shared" si="54"/>
        <v>Johan</v>
      </c>
      <c r="F535" s="84" t="str">
        <f t="shared" si="55"/>
        <v>Bruwer</v>
      </c>
      <c r="G535" s="84" t="str">
        <f t="shared" si="56"/>
        <v>Men Senior</v>
      </c>
      <c r="H535" s="84" t="str">
        <f t="shared" si="57"/>
        <v>Namib Park</v>
      </c>
      <c r="I535" s="123"/>
      <c r="J535" s="123" t="s">
        <v>1405</v>
      </c>
      <c r="K535" s="123">
        <v>143</v>
      </c>
      <c r="L535" s="122">
        <f t="shared" si="58"/>
        <v>14.8</v>
      </c>
      <c r="M535" s="122">
        <f t="shared" si="59"/>
        <v>14.8</v>
      </c>
    </row>
    <row r="536" spans="1:13" hidden="1" x14ac:dyDescent="0.2">
      <c r="A536" s="84" t="s">
        <v>2014</v>
      </c>
      <c r="B536" s="85">
        <v>44247</v>
      </c>
      <c r="C536" s="84" t="s">
        <v>2015</v>
      </c>
      <c r="D536" s="123" t="s">
        <v>550</v>
      </c>
      <c r="E536" s="84" t="str">
        <f t="shared" si="54"/>
        <v>Rodger</v>
      </c>
      <c r="F536" s="84" t="str">
        <f t="shared" si="55"/>
        <v>Boon</v>
      </c>
      <c r="G536" s="84" t="str">
        <f t="shared" si="56"/>
        <v>Men Master</v>
      </c>
      <c r="H536" s="84" t="str">
        <f t="shared" si="57"/>
        <v>Namib Park</v>
      </c>
      <c r="I536" s="123"/>
      <c r="J536" s="123" t="s">
        <v>1405</v>
      </c>
      <c r="K536" s="123">
        <v>116</v>
      </c>
      <c r="L536" s="122">
        <f t="shared" si="58"/>
        <v>7.2</v>
      </c>
      <c r="M536" s="122">
        <f t="shared" si="59"/>
        <v>7.2</v>
      </c>
    </row>
    <row r="537" spans="1:13" hidden="1" x14ac:dyDescent="0.2">
      <c r="A537" s="84" t="s">
        <v>2014</v>
      </c>
      <c r="B537" s="85">
        <v>44247</v>
      </c>
      <c r="C537" s="84" t="s">
        <v>2015</v>
      </c>
      <c r="D537" s="123" t="s">
        <v>550</v>
      </c>
      <c r="E537" s="84" t="str">
        <f t="shared" si="54"/>
        <v>Rodger</v>
      </c>
      <c r="F537" s="84" t="str">
        <f t="shared" si="55"/>
        <v>Boon</v>
      </c>
      <c r="G537" s="84" t="str">
        <f t="shared" si="56"/>
        <v>Men Master</v>
      </c>
      <c r="H537" s="84" t="str">
        <f t="shared" si="57"/>
        <v>Namib Park</v>
      </c>
      <c r="I537" s="123"/>
      <c r="J537" s="123" t="s">
        <v>1405</v>
      </c>
      <c r="K537" s="123">
        <v>153</v>
      </c>
      <c r="L537" s="122">
        <f t="shared" si="58"/>
        <v>18.600000000000001</v>
      </c>
      <c r="M537" s="122">
        <f t="shared" si="59"/>
        <v>18.600000000000001</v>
      </c>
    </row>
    <row r="538" spans="1:13" hidden="1" x14ac:dyDescent="0.2">
      <c r="A538" s="84" t="s">
        <v>2014</v>
      </c>
      <c r="B538" s="85">
        <v>44247</v>
      </c>
      <c r="C538" s="84" t="s">
        <v>2015</v>
      </c>
      <c r="D538" s="123" t="s">
        <v>550</v>
      </c>
      <c r="E538" s="84" t="str">
        <f t="shared" si="54"/>
        <v>Rodger</v>
      </c>
      <c r="F538" s="84" t="str">
        <f t="shared" si="55"/>
        <v>Boon</v>
      </c>
      <c r="G538" s="84" t="str">
        <f t="shared" si="56"/>
        <v>Men Master</v>
      </c>
      <c r="H538" s="84" t="str">
        <f t="shared" si="57"/>
        <v>Namib Park</v>
      </c>
      <c r="I538" s="123"/>
      <c r="J538" s="123" t="s">
        <v>1405</v>
      </c>
      <c r="K538" s="123">
        <v>121</v>
      </c>
      <c r="L538" s="122">
        <f t="shared" si="58"/>
        <v>8.3000000000000007</v>
      </c>
      <c r="M538" s="122">
        <f t="shared" si="59"/>
        <v>8.3000000000000007</v>
      </c>
    </row>
    <row r="539" spans="1:13" hidden="1" x14ac:dyDescent="0.2">
      <c r="A539" s="84" t="s">
        <v>2014</v>
      </c>
      <c r="B539" s="85">
        <v>44247</v>
      </c>
      <c r="C539" s="84" t="s">
        <v>2015</v>
      </c>
      <c r="D539" s="123" t="s">
        <v>1863</v>
      </c>
      <c r="E539" s="84" t="str">
        <f t="shared" si="54"/>
        <v>Ryno</v>
      </c>
      <c r="F539" s="84" t="str">
        <f t="shared" si="55"/>
        <v>Enslin</v>
      </c>
      <c r="G539" s="84" t="str">
        <f t="shared" si="56"/>
        <v>Men Senior</v>
      </c>
      <c r="H539" s="84" t="str">
        <f t="shared" si="57"/>
        <v>Namib Park</v>
      </c>
      <c r="I539" s="123"/>
      <c r="J539" s="123" t="s">
        <v>1405</v>
      </c>
      <c r="K539" s="123">
        <v>137</v>
      </c>
      <c r="L539" s="122">
        <f t="shared" si="58"/>
        <v>12.8</v>
      </c>
      <c r="M539" s="122">
        <f t="shared" si="59"/>
        <v>12.8</v>
      </c>
    </row>
    <row r="540" spans="1:13" hidden="1" x14ac:dyDescent="0.2">
      <c r="A540" s="84" t="s">
        <v>2014</v>
      </c>
      <c r="B540" s="85">
        <v>44247</v>
      </c>
      <c r="C540" s="84" t="s">
        <v>2015</v>
      </c>
      <c r="D540" s="123" t="s">
        <v>1863</v>
      </c>
      <c r="E540" s="84" t="str">
        <f t="shared" si="54"/>
        <v>Ryno</v>
      </c>
      <c r="F540" s="84" t="str">
        <f t="shared" si="55"/>
        <v>Enslin</v>
      </c>
      <c r="G540" s="84" t="str">
        <f t="shared" si="56"/>
        <v>Men Senior</v>
      </c>
      <c r="H540" s="84" t="str">
        <f t="shared" si="57"/>
        <v>Namib Park</v>
      </c>
      <c r="I540" s="123"/>
      <c r="J540" s="123" t="s">
        <v>1405</v>
      </c>
      <c r="K540" s="123">
        <v>152</v>
      </c>
      <c r="L540" s="122">
        <f t="shared" si="58"/>
        <v>18.2</v>
      </c>
      <c r="M540" s="122">
        <f t="shared" si="59"/>
        <v>18.2</v>
      </c>
    </row>
    <row r="541" spans="1:13" hidden="1" x14ac:dyDescent="0.2">
      <c r="A541" s="84" t="s">
        <v>2014</v>
      </c>
      <c r="B541" s="85">
        <v>44247</v>
      </c>
      <c r="C541" s="84" t="s">
        <v>2015</v>
      </c>
      <c r="D541" s="123" t="s">
        <v>1863</v>
      </c>
      <c r="E541" s="84" t="str">
        <f t="shared" si="54"/>
        <v>Ryno</v>
      </c>
      <c r="F541" s="84" t="str">
        <f t="shared" si="55"/>
        <v>Enslin</v>
      </c>
      <c r="G541" s="84" t="str">
        <f t="shared" si="56"/>
        <v>Men Senior</v>
      </c>
      <c r="H541" s="84" t="str">
        <f t="shared" si="57"/>
        <v>Namib Park</v>
      </c>
      <c r="I541" s="123"/>
      <c r="J541" s="123" t="s">
        <v>1405</v>
      </c>
      <c r="K541" s="123">
        <v>137</v>
      </c>
      <c r="L541" s="122">
        <f t="shared" si="58"/>
        <v>12.8</v>
      </c>
      <c r="M541" s="122">
        <f t="shared" si="59"/>
        <v>12.8</v>
      </c>
    </row>
    <row r="542" spans="1:13" hidden="1" x14ac:dyDescent="0.2">
      <c r="A542" s="84" t="s">
        <v>2014</v>
      </c>
      <c r="B542" s="85">
        <v>44247</v>
      </c>
      <c r="C542" s="84" t="s">
        <v>2015</v>
      </c>
      <c r="D542" s="123" t="s">
        <v>1863</v>
      </c>
      <c r="E542" s="84" t="str">
        <f t="shared" si="54"/>
        <v>Ryno</v>
      </c>
      <c r="F542" s="84" t="str">
        <f t="shared" si="55"/>
        <v>Enslin</v>
      </c>
      <c r="G542" s="84" t="str">
        <f t="shared" si="56"/>
        <v>Men Senior</v>
      </c>
      <c r="H542" s="84" t="str">
        <f t="shared" si="57"/>
        <v>Namib Park</v>
      </c>
      <c r="I542" s="123"/>
      <c r="J542" s="123" t="s">
        <v>1405</v>
      </c>
      <c r="K542" s="123">
        <v>107</v>
      </c>
      <c r="L542" s="122">
        <f t="shared" si="58"/>
        <v>5.5</v>
      </c>
      <c r="M542" s="122">
        <f t="shared" si="59"/>
        <v>5.5</v>
      </c>
    </row>
    <row r="543" spans="1:13" hidden="1" x14ac:dyDescent="0.2">
      <c r="A543" s="84" t="s">
        <v>2014</v>
      </c>
      <c r="B543" s="85">
        <v>44247</v>
      </c>
      <c r="C543" s="84" t="s">
        <v>2015</v>
      </c>
      <c r="D543" s="123" t="s">
        <v>1863</v>
      </c>
      <c r="E543" s="84" t="str">
        <f t="shared" si="54"/>
        <v>Ryno</v>
      </c>
      <c r="F543" s="84" t="str">
        <f t="shared" si="55"/>
        <v>Enslin</v>
      </c>
      <c r="G543" s="84" t="str">
        <f t="shared" si="56"/>
        <v>Men Senior</v>
      </c>
      <c r="H543" s="84" t="str">
        <f t="shared" si="57"/>
        <v>Namib Park</v>
      </c>
      <c r="I543" s="123"/>
      <c r="J543" s="123" t="s">
        <v>1405</v>
      </c>
      <c r="K543" s="123">
        <v>150</v>
      </c>
      <c r="L543" s="122">
        <f t="shared" si="58"/>
        <v>17.399999999999999</v>
      </c>
      <c r="M543" s="122">
        <f t="shared" si="59"/>
        <v>17.399999999999999</v>
      </c>
    </row>
    <row r="544" spans="1:13" hidden="1" x14ac:dyDescent="0.2">
      <c r="A544" s="84" t="s">
        <v>2014</v>
      </c>
      <c r="B544" s="85">
        <v>44247</v>
      </c>
      <c r="C544" s="84" t="s">
        <v>2015</v>
      </c>
      <c r="D544" s="123" t="s">
        <v>545</v>
      </c>
      <c r="E544" s="84" t="str">
        <f t="shared" si="54"/>
        <v>Andre</v>
      </c>
      <c r="F544" s="84" t="str">
        <f t="shared" si="55"/>
        <v>Coetzee</v>
      </c>
      <c r="G544" s="84" t="str">
        <f t="shared" si="56"/>
        <v>Men Grand Masters</v>
      </c>
      <c r="H544" s="84" t="str">
        <f t="shared" si="57"/>
        <v>Namib Park</v>
      </c>
      <c r="I544" s="123"/>
      <c r="J544" s="123" t="s">
        <v>1406</v>
      </c>
      <c r="K544" s="123">
        <v>101</v>
      </c>
      <c r="L544" s="122">
        <f t="shared" si="58"/>
        <v>3.8</v>
      </c>
      <c r="M544" s="122">
        <f t="shared" si="59"/>
        <v>3.8</v>
      </c>
    </row>
    <row r="545" spans="1:13" hidden="1" x14ac:dyDescent="0.2">
      <c r="A545" s="84" t="s">
        <v>2014</v>
      </c>
      <c r="B545" s="85">
        <v>44247</v>
      </c>
      <c r="C545" s="84" t="s">
        <v>2015</v>
      </c>
      <c r="D545" s="123" t="s">
        <v>545</v>
      </c>
      <c r="E545" s="84" t="str">
        <f t="shared" si="54"/>
        <v>Andre</v>
      </c>
      <c r="F545" s="84" t="str">
        <f t="shared" si="55"/>
        <v>Coetzee</v>
      </c>
      <c r="G545" s="84" t="str">
        <f t="shared" si="56"/>
        <v>Men Grand Masters</v>
      </c>
      <c r="H545" s="84" t="str">
        <f t="shared" si="57"/>
        <v>Namib Park</v>
      </c>
      <c r="I545" s="123"/>
      <c r="J545" s="123" t="s">
        <v>1406</v>
      </c>
      <c r="K545" s="123">
        <v>81</v>
      </c>
      <c r="L545" s="122">
        <f t="shared" si="58"/>
        <v>1.8</v>
      </c>
      <c r="M545" s="122">
        <f t="shared" si="59"/>
        <v>1.8</v>
      </c>
    </row>
    <row r="546" spans="1:13" hidden="1" x14ac:dyDescent="0.2">
      <c r="A546" s="84" t="s">
        <v>2014</v>
      </c>
      <c r="B546" s="85">
        <v>44247</v>
      </c>
      <c r="C546" s="84" t="s">
        <v>2015</v>
      </c>
      <c r="D546" s="123" t="s">
        <v>545</v>
      </c>
      <c r="E546" s="84" t="str">
        <f t="shared" si="54"/>
        <v>Andre</v>
      </c>
      <c r="F546" s="84" t="str">
        <f t="shared" si="55"/>
        <v>Coetzee</v>
      </c>
      <c r="G546" s="84" t="str">
        <f t="shared" si="56"/>
        <v>Men Grand Masters</v>
      </c>
      <c r="H546" s="84" t="str">
        <f t="shared" si="57"/>
        <v>Namib Park</v>
      </c>
      <c r="I546" s="123"/>
      <c r="J546" s="123" t="s">
        <v>1421</v>
      </c>
      <c r="K546" s="123">
        <v>108</v>
      </c>
      <c r="L546" s="122">
        <f t="shared" si="58"/>
        <v>11.3</v>
      </c>
      <c r="M546" s="122">
        <f t="shared" si="59"/>
        <v>11.3</v>
      </c>
    </row>
    <row r="547" spans="1:13" hidden="1" x14ac:dyDescent="0.2">
      <c r="A547" s="84" t="s">
        <v>2014</v>
      </c>
      <c r="B547" s="85">
        <v>44247</v>
      </c>
      <c r="C547" s="84" t="s">
        <v>2015</v>
      </c>
      <c r="D547" s="123" t="s">
        <v>655</v>
      </c>
      <c r="E547" s="84" t="str">
        <f t="shared" si="54"/>
        <v>Olaf</v>
      </c>
      <c r="F547" s="84" t="str">
        <f t="shared" si="55"/>
        <v>Coetzee</v>
      </c>
      <c r="G547" s="84" t="str">
        <f t="shared" si="56"/>
        <v>Men Senior</v>
      </c>
      <c r="H547" s="84" t="str">
        <f t="shared" si="57"/>
        <v>Namib Park</v>
      </c>
      <c r="I547" s="123"/>
      <c r="J547" s="123" t="s">
        <v>1405</v>
      </c>
      <c r="K547" s="123">
        <v>142</v>
      </c>
      <c r="L547" s="122">
        <f t="shared" si="58"/>
        <v>14.4</v>
      </c>
      <c r="M547" s="122">
        <f t="shared" si="59"/>
        <v>14.4</v>
      </c>
    </row>
    <row r="548" spans="1:13" hidden="1" x14ac:dyDescent="0.2">
      <c r="A548" s="84" t="s">
        <v>2014</v>
      </c>
      <c r="B548" s="85">
        <v>44247</v>
      </c>
      <c r="C548" s="84" t="s">
        <v>2015</v>
      </c>
      <c r="D548" s="123" t="s">
        <v>655</v>
      </c>
      <c r="E548" s="84" t="str">
        <f t="shared" si="54"/>
        <v>Olaf</v>
      </c>
      <c r="F548" s="84" t="str">
        <f t="shared" si="55"/>
        <v>Coetzee</v>
      </c>
      <c r="G548" s="84" t="str">
        <f t="shared" si="56"/>
        <v>Men Senior</v>
      </c>
      <c r="H548" s="84" t="str">
        <f t="shared" si="57"/>
        <v>Namib Park</v>
      </c>
      <c r="I548" s="123"/>
      <c r="J548" s="123" t="s">
        <v>1405</v>
      </c>
      <c r="K548" s="123">
        <v>110</v>
      </c>
      <c r="L548" s="122">
        <f t="shared" si="58"/>
        <v>6</v>
      </c>
      <c r="M548" s="122">
        <f t="shared" si="59"/>
        <v>6</v>
      </c>
    </row>
    <row r="549" spans="1:13" hidden="1" x14ac:dyDescent="0.2">
      <c r="A549" s="84" t="s">
        <v>2014</v>
      </c>
      <c r="B549" s="85">
        <v>44247</v>
      </c>
      <c r="C549" s="84" t="s">
        <v>2015</v>
      </c>
      <c r="D549" s="123" t="s">
        <v>655</v>
      </c>
      <c r="E549" s="84" t="str">
        <f t="shared" si="54"/>
        <v>Olaf</v>
      </c>
      <c r="F549" s="84" t="str">
        <f t="shared" si="55"/>
        <v>Coetzee</v>
      </c>
      <c r="G549" s="84" t="str">
        <f t="shared" si="56"/>
        <v>Men Senior</v>
      </c>
      <c r="H549" s="84" t="str">
        <f t="shared" si="57"/>
        <v>Namib Park</v>
      </c>
      <c r="I549" s="123"/>
      <c r="J549" s="123" t="s">
        <v>1405</v>
      </c>
      <c r="K549" s="123">
        <v>154</v>
      </c>
      <c r="L549" s="122">
        <f t="shared" si="58"/>
        <v>19.100000000000001</v>
      </c>
      <c r="M549" s="122">
        <f t="shared" si="59"/>
        <v>19.100000000000001</v>
      </c>
    </row>
    <row r="550" spans="1:13" hidden="1" x14ac:dyDescent="0.2">
      <c r="A550" s="84" t="s">
        <v>2014</v>
      </c>
      <c r="B550" s="85">
        <v>44247</v>
      </c>
      <c r="C550" s="84" t="s">
        <v>2015</v>
      </c>
      <c r="D550" s="123" t="s">
        <v>655</v>
      </c>
      <c r="E550" s="84" t="str">
        <f t="shared" si="54"/>
        <v>Olaf</v>
      </c>
      <c r="F550" s="84" t="str">
        <f t="shared" si="55"/>
        <v>Coetzee</v>
      </c>
      <c r="G550" s="84" t="str">
        <f t="shared" si="56"/>
        <v>Men Senior</v>
      </c>
      <c r="H550" s="84" t="str">
        <f t="shared" si="57"/>
        <v>Namib Park</v>
      </c>
      <c r="I550" s="123"/>
      <c r="J550" s="123" t="s">
        <v>1405</v>
      </c>
      <c r="K550" s="123">
        <v>147</v>
      </c>
      <c r="L550" s="122">
        <f t="shared" si="58"/>
        <v>16.2</v>
      </c>
      <c r="M550" s="122">
        <f t="shared" si="59"/>
        <v>16.2</v>
      </c>
    </row>
    <row r="551" spans="1:13" hidden="1" x14ac:dyDescent="0.2">
      <c r="A551" s="84" t="s">
        <v>2014</v>
      </c>
      <c r="B551" s="85">
        <v>44247</v>
      </c>
      <c r="C551" s="84" t="s">
        <v>2015</v>
      </c>
      <c r="D551" s="123" t="s">
        <v>655</v>
      </c>
      <c r="E551" s="84" t="str">
        <f t="shared" si="54"/>
        <v>Olaf</v>
      </c>
      <c r="F551" s="84" t="str">
        <f t="shared" si="55"/>
        <v>Coetzee</v>
      </c>
      <c r="G551" s="84" t="str">
        <f t="shared" si="56"/>
        <v>Men Senior</v>
      </c>
      <c r="H551" s="84" t="str">
        <f t="shared" si="57"/>
        <v>Namib Park</v>
      </c>
      <c r="I551" s="123"/>
      <c r="J551" s="123" t="s">
        <v>1405</v>
      </c>
      <c r="K551" s="123">
        <v>161</v>
      </c>
      <c r="L551" s="122">
        <f t="shared" si="58"/>
        <v>22.2</v>
      </c>
      <c r="M551" s="122">
        <f t="shared" si="59"/>
        <v>22.2</v>
      </c>
    </row>
    <row r="552" spans="1:13" hidden="1" x14ac:dyDescent="0.2">
      <c r="A552" s="84" t="s">
        <v>2014</v>
      </c>
      <c r="B552" s="85">
        <v>44247</v>
      </c>
      <c r="C552" s="84" t="s">
        <v>2015</v>
      </c>
      <c r="D552" s="123" t="s">
        <v>1864</v>
      </c>
      <c r="E552" s="84" t="str">
        <f t="shared" si="54"/>
        <v>Wanda</v>
      </c>
      <c r="F552" s="84" t="str">
        <f t="shared" si="55"/>
        <v>Enslin</v>
      </c>
      <c r="G552" s="84" t="str">
        <f t="shared" si="56"/>
        <v>Ladies Senior</v>
      </c>
      <c r="H552" s="84" t="str">
        <f t="shared" si="57"/>
        <v>Namib Park</v>
      </c>
      <c r="I552" s="123"/>
      <c r="J552" s="123" t="s">
        <v>1405</v>
      </c>
      <c r="K552" s="123">
        <v>97</v>
      </c>
      <c r="L552" s="122">
        <f t="shared" si="58"/>
        <v>3.9</v>
      </c>
      <c r="M552" s="122">
        <f t="shared" si="59"/>
        <v>3.9</v>
      </c>
    </row>
    <row r="553" spans="1:13" hidden="1" x14ac:dyDescent="0.2">
      <c r="A553" s="84" t="s">
        <v>2014</v>
      </c>
      <c r="B553" s="85">
        <v>44247</v>
      </c>
      <c r="C553" s="84" t="s">
        <v>2015</v>
      </c>
      <c r="D553" s="123" t="s">
        <v>1611</v>
      </c>
      <c r="E553" s="84" t="str">
        <f t="shared" si="54"/>
        <v>Jaco</v>
      </c>
      <c r="F553" s="84" t="str">
        <f t="shared" si="55"/>
        <v>Wiese</v>
      </c>
      <c r="G553" s="84" t="str">
        <f t="shared" si="56"/>
        <v>Men Senior</v>
      </c>
      <c r="H553" s="84" t="str">
        <f t="shared" si="57"/>
        <v>Seagull Angling Club Inland</v>
      </c>
      <c r="I553" s="123"/>
      <c r="J553" s="123" t="s">
        <v>1405</v>
      </c>
      <c r="K553" s="123">
        <v>149</v>
      </c>
      <c r="L553" s="122">
        <f t="shared" si="58"/>
        <v>17</v>
      </c>
      <c r="M553" s="122">
        <f t="shared" si="59"/>
        <v>17</v>
      </c>
    </row>
    <row r="554" spans="1:13" hidden="1" x14ac:dyDescent="0.2">
      <c r="A554" s="84" t="s">
        <v>2014</v>
      </c>
      <c r="B554" s="85">
        <v>44247</v>
      </c>
      <c r="C554" s="84" t="s">
        <v>2015</v>
      </c>
      <c r="D554" s="123" t="s">
        <v>1611</v>
      </c>
      <c r="E554" s="84" t="str">
        <f t="shared" si="54"/>
        <v>Jaco</v>
      </c>
      <c r="F554" s="84" t="str">
        <f t="shared" si="55"/>
        <v>Wiese</v>
      </c>
      <c r="G554" s="84" t="str">
        <f t="shared" si="56"/>
        <v>Men Senior</v>
      </c>
      <c r="H554" s="84" t="str">
        <f t="shared" si="57"/>
        <v>Seagull Angling Club Inland</v>
      </c>
      <c r="I554" s="123"/>
      <c r="J554" s="123" t="s">
        <v>1406</v>
      </c>
      <c r="K554" s="123">
        <v>111</v>
      </c>
      <c r="L554" s="122">
        <f t="shared" si="58"/>
        <v>5.3</v>
      </c>
      <c r="M554" s="122">
        <f t="shared" si="59"/>
        <v>5.3</v>
      </c>
    </row>
    <row r="555" spans="1:13" hidden="1" x14ac:dyDescent="0.2">
      <c r="A555" s="84" t="s">
        <v>2014</v>
      </c>
      <c r="B555" s="85">
        <v>44247</v>
      </c>
      <c r="C555" s="84" t="s">
        <v>2015</v>
      </c>
      <c r="D555" s="123" t="s">
        <v>587</v>
      </c>
      <c r="E555" s="84" t="str">
        <f t="shared" si="54"/>
        <v>Sean</v>
      </c>
      <c r="F555" s="84" t="str">
        <f t="shared" si="55"/>
        <v>Van Den Heuvel</v>
      </c>
      <c r="G555" s="84" t="str">
        <f t="shared" si="56"/>
        <v>Men Veteran</v>
      </c>
      <c r="H555" s="84" t="str">
        <f t="shared" si="57"/>
        <v>Seagull Angling Club Inland</v>
      </c>
      <c r="I555" s="123"/>
      <c r="J555" s="123" t="s">
        <v>1405</v>
      </c>
      <c r="K555" s="123">
        <v>156</v>
      </c>
      <c r="L555" s="122">
        <f t="shared" si="58"/>
        <v>19.899999999999999</v>
      </c>
      <c r="M555" s="122">
        <f t="shared" si="59"/>
        <v>19.899999999999999</v>
      </c>
    </row>
    <row r="556" spans="1:13" hidden="1" x14ac:dyDescent="0.2">
      <c r="A556" s="84" t="s">
        <v>2014</v>
      </c>
      <c r="B556" s="85">
        <v>44247</v>
      </c>
      <c r="C556" s="84" t="s">
        <v>2015</v>
      </c>
      <c r="D556" s="123" t="s">
        <v>804</v>
      </c>
      <c r="E556" s="84" t="str">
        <f t="shared" si="54"/>
        <v>Andre</v>
      </c>
      <c r="F556" s="84" t="str">
        <f t="shared" si="55"/>
        <v>Nel</v>
      </c>
      <c r="G556" s="84" t="str">
        <f t="shared" si="56"/>
        <v>Men Senior</v>
      </c>
      <c r="H556" s="84" t="str">
        <f t="shared" si="57"/>
        <v>Seagull Angling Club Inland</v>
      </c>
      <c r="I556" s="123"/>
      <c r="J556" s="123"/>
      <c r="K556" s="123"/>
      <c r="L556" s="122" t="str">
        <f t="shared" si="58"/>
        <v/>
      </c>
      <c r="M556" s="122" t="str">
        <f t="shared" si="59"/>
        <v/>
      </c>
    </row>
    <row r="557" spans="1:13" hidden="1" x14ac:dyDescent="0.2">
      <c r="A557" s="84" t="s">
        <v>2014</v>
      </c>
      <c r="B557" s="85">
        <v>44247</v>
      </c>
      <c r="C557" s="84" t="s">
        <v>2015</v>
      </c>
      <c r="D557" s="123" t="s">
        <v>731</v>
      </c>
      <c r="E557" s="84" t="str">
        <f t="shared" si="54"/>
        <v>Cecilia</v>
      </c>
      <c r="F557" s="84" t="str">
        <f t="shared" si="55"/>
        <v>Brandt</v>
      </c>
      <c r="G557" s="84" t="str">
        <f t="shared" si="56"/>
        <v>Ladies Senior</v>
      </c>
      <c r="H557" s="84" t="str">
        <f t="shared" si="57"/>
        <v>Seagull Angling Club Inland</v>
      </c>
      <c r="I557" s="123"/>
      <c r="J557" s="123" t="s">
        <v>1405</v>
      </c>
      <c r="K557" s="123">
        <v>101</v>
      </c>
      <c r="L557" s="122">
        <f t="shared" si="58"/>
        <v>4.5</v>
      </c>
      <c r="M557" s="122">
        <f t="shared" si="59"/>
        <v>4.5</v>
      </c>
    </row>
    <row r="558" spans="1:13" hidden="1" x14ac:dyDescent="0.2">
      <c r="A558" s="84" t="s">
        <v>2014</v>
      </c>
      <c r="B558" s="85">
        <v>44247</v>
      </c>
      <c r="C558" s="84" t="s">
        <v>2015</v>
      </c>
      <c r="D558" s="123" t="s">
        <v>1610</v>
      </c>
      <c r="E558" s="84" t="str">
        <f t="shared" si="54"/>
        <v>Gerhard</v>
      </c>
      <c r="F558" s="84" t="str">
        <f t="shared" si="55"/>
        <v>Van Niekerk</v>
      </c>
      <c r="G558" s="84" t="str">
        <f t="shared" si="56"/>
        <v>Men Senior</v>
      </c>
      <c r="H558" s="84" t="str">
        <f t="shared" si="57"/>
        <v>Seagull Angling Club Inland</v>
      </c>
      <c r="I558" s="123"/>
      <c r="J558" s="123" t="s">
        <v>1406</v>
      </c>
      <c r="K558" s="123">
        <v>101</v>
      </c>
      <c r="L558" s="122">
        <f t="shared" si="58"/>
        <v>3.8</v>
      </c>
      <c r="M558" s="122">
        <f t="shared" si="59"/>
        <v>3.8</v>
      </c>
    </row>
    <row r="559" spans="1:13" hidden="1" x14ac:dyDescent="0.2">
      <c r="A559" s="84" t="s">
        <v>2014</v>
      </c>
      <c r="B559" s="85">
        <v>44247</v>
      </c>
      <c r="C559" s="84" t="s">
        <v>2015</v>
      </c>
      <c r="D559" s="123" t="s">
        <v>1610</v>
      </c>
      <c r="E559" s="84" t="str">
        <f t="shared" si="54"/>
        <v>Gerhard</v>
      </c>
      <c r="F559" s="84" t="str">
        <f t="shared" si="55"/>
        <v>Van Niekerk</v>
      </c>
      <c r="G559" s="84" t="str">
        <f t="shared" si="56"/>
        <v>Men Senior</v>
      </c>
      <c r="H559" s="84" t="str">
        <f t="shared" si="57"/>
        <v>Seagull Angling Club Inland</v>
      </c>
      <c r="I559" s="123"/>
      <c r="J559" s="123" t="s">
        <v>1406</v>
      </c>
      <c r="K559" s="123">
        <v>89</v>
      </c>
      <c r="L559" s="122">
        <f t="shared" si="58"/>
        <v>2.5</v>
      </c>
      <c r="M559" s="122">
        <f t="shared" si="59"/>
        <v>2.5</v>
      </c>
    </row>
    <row r="560" spans="1:13" hidden="1" x14ac:dyDescent="0.2">
      <c r="A560" s="84" t="s">
        <v>2014</v>
      </c>
      <c r="B560" s="85">
        <v>44247</v>
      </c>
      <c r="C560" s="84" t="s">
        <v>2015</v>
      </c>
      <c r="D560" s="123" t="s">
        <v>1761</v>
      </c>
      <c r="E560" s="84" t="str">
        <f t="shared" si="54"/>
        <v>Ivan</v>
      </c>
      <c r="F560" s="84" t="str">
        <f t="shared" si="55"/>
        <v>Kotze</v>
      </c>
      <c r="G560" s="84" t="str">
        <f t="shared" si="56"/>
        <v>Men Senior</v>
      </c>
      <c r="H560" s="84" t="str">
        <f t="shared" si="57"/>
        <v>Seagull Angling Club Inland</v>
      </c>
      <c r="I560" s="123"/>
      <c r="J560" s="123" t="s">
        <v>1406</v>
      </c>
      <c r="K560" s="123">
        <v>78</v>
      </c>
      <c r="L560" s="122">
        <f t="shared" si="58"/>
        <v>1.5</v>
      </c>
      <c r="M560" s="122">
        <f t="shared" si="59"/>
        <v>1.5</v>
      </c>
    </row>
    <row r="561" spans="1:13" hidden="1" x14ac:dyDescent="0.2">
      <c r="A561" s="84" t="s">
        <v>2014</v>
      </c>
      <c r="B561" s="85">
        <v>44247</v>
      </c>
      <c r="C561" s="84" t="s">
        <v>2015</v>
      </c>
      <c r="D561" s="123" t="s">
        <v>1761</v>
      </c>
      <c r="E561" s="84" t="str">
        <f t="shared" si="54"/>
        <v>Ivan</v>
      </c>
      <c r="F561" s="84" t="str">
        <f t="shared" si="55"/>
        <v>Kotze</v>
      </c>
      <c r="G561" s="84" t="str">
        <f t="shared" si="56"/>
        <v>Men Senior</v>
      </c>
      <c r="H561" s="84" t="str">
        <f t="shared" si="57"/>
        <v>Seagull Angling Club Inland</v>
      </c>
      <c r="I561" s="123"/>
      <c r="J561" s="123" t="s">
        <v>1405</v>
      </c>
      <c r="K561" s="123">
        <v>105</v>
      </c>
      <c r="L561" s="122">
        <f t="shared" si="58"/>
        <v>5.0999999999999996</v>
      </c>
      <c r="M561" s="122">
        <f t="shared" si="59"/>
        <v>5.0999999999999996</v>
      </c>
    </row>
    <row r="562" spans="1:13" hidden="1" x14ac:dyDescent="0.2">
      <c r="A562" s="84" t="s">
        <v>2014</v>
      </c>
      <c r="B562" s="85">
        <v>44247</v>
      </c>
      <c r="C562" s="84" t="s">
        <v>2015</v>
      </c>
      <c r="D562" s="123" t="s">
        <v>1761</v>
      </c>
      <c r="E562" s="84" t="str">
        <f t="shared" si="54"/>
        <v>Ivan</v>
      </c>
      <c r="F562" s="84" t="str">
        <f t="shared" si="55"/>
        <v>Kotze</v>
      </c>
      <c r="G562" s="84" t="str">
        <f t="shared" si="56"/>
        <v>Men Senior</v>
      </c>
      <c r="H562" s="84" t="str">
        <f t="shared" si="57"/>
        <v>Seagull Angling Club Inland</v>
      </c>
      <c r="I562" s="123"/>
      <c r="J562" s="123" t="s">
        <v>1405</v>
      </c>
      <c r="K562" s="123">
        <v>112</v>
      </c>
      <c r="L562" s="122">
        <f t="shared" si="58"/>
        <v>6.4</v>
      </c>
      <c r="M562" s="122">
        <f t="shared" si="59"/>
        <v>6.4</v>
      </c>
    </row>
    <row r="563" spans="1:13" hidden="1" x14ac:dyDescent="0.2">
      <c r="A563" s="84" t="s">
        <v>2014</v>
      </c>
      <c r="B563" s="85">
        <v>44247</v>
      </c>
      <c r="C563" s="84" t="s">
        <v>2015</v>
      </c>
      <c r="D563" s="123" t="s">
        <v>1761</v>
      </c>
      <c r="E563" s="84" t="str">
        <f t="shared" si="54"/>
        <v>Ivan</v>
      </c>
      <c r="F563" s="84" t="str">
        <f t="shared" si="55"/>
        <v>Kotze</v>
      </c>
      <c r="G563" s="84" t="str">
        <f t="shared" si="56"/>
        <v>Men Senior</v>
      </c>
      <c r="H563" s="84" t="str">
        <f t="shared" si="57"/>
        <v>Seagull Angling Club Inland</v>
      </c>
      <c r="I563" s="123"/>
      <c r="J563" s="123" t="s">
        <v>1405</v>
      </c>
      <c r="K563" s="123">
        <v>157</v>
      </c>
      <c r="L563" s="122">
        <f t="shared" si="58"/>
        <v>20.399999999999999</v>
      </c>
      <c r="M563" s="122">
        <f t="shared" si="59"/>
        <v>20.399999999999999</v>
      </c>
    </row>
    <row r="564" spans="1:13" hidden="1" x14ac:dyDescent="0.2">
      <c r="A564" s="84" t="s">
        <v>2014</v>
      </c>
      <c r="B564" s="85">
        <v>44247</v>
      </c>
      <c r="C564" s="84" t="s">
        <v>2015</v>
      </c>
      <c r="D564" s="123" t="s">
        <v>1609</v>
      </c>
      <c r="E564" s="84" t="str">
        <f t="shared" si="54"/>
        <v>Andre</v>
      </c>
      <c r="F564" s="84" t="str">
        <f t="shared" si="55"/>
        <v>Maree</v>
      </c>
      <c r="G564" s="84" t="str">
        <f t="shared" si="56"/>
        <v>Men Senior</v>
      </c>
      <c r="H564" s="84" t="str">
        <f t="shared" si="57"/>
        <v>Seagull Angling Club Inland</v>
      </c>
      <c r="I564" s="123" t="s">
        <v>2069</v>
      </c>
      <c r="J564" s="123"/>
      <c r="K564" s="123">
        <v>43</v>
      </c>
      <c r="L564" s="122">
        <f t="shared" si="58"/>
        <v>0.8</v>
      </c>
      <c r="M564" s="122">
        <f t="shared" si="59"/>
        <v>0.8</v>
      </c>
    </row>
    <row r="565" spans="1:13" hidden="1" x14ac:dyDescent="0.2">
      <c r="A565" s="84" t="s">
        <v>2014</v>
      </c>
      <c r="B565" s="85">
        <v>44247</v>
      </c>
      <c r="C565" s="84" t="s">
        <v>2015</v>
      </c>
      <c r="D565" s="123" t="s">
        <v>1609</v>
      </c>
      <c r="E565" s="84" t="str">
        <f t="shared" si="54"/>
        <v>Andre</v>
      </c>
      <c r="F565" s="84" t="str">
        <f t="shared" si="55"/>
        <v>Maree</v>
      </c>
      <c r="G565" s="84" t="str">
        <f t="shared" si="56"/>
        <v>Men Senior</v>
      </c>
      <c r="H565" s="84" t="str">
        <f t="shared" si="57"/>
        <v>Seagull Angling Club Inland</v>
      </c>
      <c r="I565" s="123" t="s">
        <v>2069</v>
      </c>
      <c r="J565" s="123"/>
      <c r="K565" s="123">
        <v>42</v>
      </c>
      <c r="L565" s="122">
        <f t="shared" si="58"/>
        <v>0.8</v>
      </c>
      <c r="M565" s="122">
        <f t="shared" si="59"/>
        <v>0.8</v>
      </c>
    </row>
    <row r="566" spans="1:13" hidden="1" x14ac:dyDescent="0.2">
      <c r="A566" s="84" t="s">
        <v>2014</v>
      </c>
      <c r="B566" s="85">
        <v>44247</v>
      </c>
      <c r="C566" s="84" t="s">
        <v>2015</v>
      </c>
      <c r="D566" s="123" t="s">
        <v>1609</v>
      </c>
      <c r="E566" s="84" t="str">
        <f t="shared" si="54"/>
        <v>Andre</v>
      </c>
      <c r="F566" s="84" t="str">
        <f t="shared" si="55"/>
        <v>Maree</v>
      </c>
      <c r="G566" s="84" t="str">
        <f t="shared" si="56"/>
        <v>Men Senior</v>
      </c>
      <c r="H566" s="84" t="str">
        <f t="shared" si="57"/>
        <v>Seagull Angling Club Inland</v>
      </c>
      <c r="I566" s="123" t="s">
        <v>7</v>
      </c>
      <c r="J566" s="123"/>
      <c r="K566" s="123">
        <v>30</v>
      </c>
      <c r="L566" s="122">
        <f t="shared" si="58"/>
        <v>0.8</v>
      </c>
      <c r="M566" s="122">
        <f t="shared" si="59"/>
        <v>0.8</v>
      </c>
    </row>
    <row r="567" spans="1:13" hidden="1" x14ac:dyDescent="0.2">
      <c r="A567" s="84" t="s">
        <v>2014</v>
      </c>
      <c r="B567" s="85">
        <v>44247</v>
      </c>
      <c r="C567" s="84" t="s">
        <v>2015</v>
      </c>
      <c r="D567" s="123" t="s">
        <v>1609</v>
      </c>
      <c r="E567" s="84" t="str">
        <f t="shared" si="54"/>
        <v>Andre</v>
      </c>
      <c r="F567" s="84" t="str">
        <f t="shared" si="55"/>
        <v>Maree</v>
      </c>
      <c r="G567" s="84" t="str">
        <f t="shared" si="56"/>
        <v>Men Senior</v>
      </c>
      <c r="H567" s="84" t="str">
        <f t="shared" si="57"/>
        <v>Seagull Angling Club Inland</v>
      </c>
      <c r="I567" s="123"/>
      <c r="J567" s="123" t="s">
        <v>20</v>
      </c>
      <c r="K567" s="123">
        <v>85</v>
      </c>
      <c r="L567" s="122">
        <f t="shared" si="58"/>
        <v>2.2000000000000002</v>
      </c>
      <c r="M567" s="122">
        <f t="shared" si="59"/>
        <v>2.2000000000000002</v>
      </c>
    </row>
    <row r="568" spans="1:13" hidden="1" x14ac:dyDescent="0.2">
      <c r="A568" s="84" t="s">
        <v>2014</v>
      </c>
      <c r="B568" s="85">
        <v>44247</v>
      </c>
      <c r="C568" s="84" t="s">
        <v>2015</v>
      </c>
      <c r="D568" s="123" t="s">
        <v>906</v>
      </c>
      <c r="E568" s="84" t="str">
        <f t="shared" si="54"/>
        <v>Amarelda</v>
      </c>
      <c r="F568" s="84" t="str">
        <f t="shared" si="55"/>
        <v>Schoonbee</v>
      </c>
      <c r="G568" s="84" t="str">
        <f t="shared" si="56"/>
        <v>Ladies Senior</v>
      </c>
      <c r="H568" s="84" t="str">
        <f t="shared" si="57"/>
        <v>Seagull Angling Club Inland</v>
      </c>
      <c r="I568" s="123" t="s">
        <v>2069</v>
      </c>
      <c r="J568" s="123"/>
      <c r="K568" s="123">
        <v>44</v>
      </c>
      <c r="L568" s="122">
        <f t="shared" si="58"/>
        <v>0.9</v>
      </c>
      <c r="M568" s="122">
        <f t="shared" si="59"/>
        <v>0.9</v>
      </c>
    </row>
    <row r="569" spans="1:13" hidden="1" x14ac:dyDescent="0.2">
      <c r="A569" s="84" t="s">
        <v>2014</v>
      </c>
      <c r="B569" s="85">
        <v>44247</v>
      </c>
      <c r="C569" s="84" t="s">
        <v>2015</v>
      </c>
      <c r="D569" s="123" t="s">
        <v>1353</v>
      </c>
      <c r="E569" s="84" t="str">
        <f t="shared" si="54"/>
        <v>Lian</v>
      </c>
      <c r="F569" s="84" t="str">
        <f t="shared" si="55"/>
        <v>De Jager</v>
      </c>
      <c r="G569" s="84" t="str">
        <f t="shared" si="56"/>
        <v>Men Senior</v>
      </c>
      <c r="H569" s="84" t="str">
        <f t="shared" si="57"/>
        <v>Seagull Angling Club Inland</v>
      </c>
      <c r="I569" s="123" t="s">
        <v>2069</v>
      </c>
      <c r="J569" s="123"/>
      <c r="K569" s="123">
        <v>44</v>
      </c>
      <c r="L569" s="122">
        <f t="shared" si="58"/>
        <v>0.9</v>
      </c>
      <c r="M569" s="122">
        <f t="shared" si="59"/>
        <v>0.9</v>
      </c>
    </row>
    <row r="570" spans="1:13" hidden="1" x14ac:dyDescent="0.2">
      <c r="A570" s="84" t="s">
        <v>2014</v>
      </c>
      <c r="B570" s="85">
        <v>44247</v>
      </c>
      <c r="C570" s="84" t="s">
        <v>2015</v>
      </c>
      <c r="D570" s="123" t="s">
        <v>1353</v>
      </c>
      <c r="E570" s="84" t="str">
        <f t="shared" si="54"/>
        <v>Lian</v>
      </c>
      <c r="F570" s="84" t="str">
        <f t="shared" si="55"/>
        <v>De Jager</v>
      </c>
      <c r="G570" s="84" t="str">
        <f t="shared" si="56"/>
        <v>Men Senior</v>
      </c>
      <c r="H570" s="84" t="str">
        <f t="shared" si="57"/>
        <v>Seagull Angling Club Inland</v>
      </c>
      <c r="I570" s="123"/>
      <c r="J570" s="123" t="s">
        <v>20</v>
      </c>
      <c r="K570" s="123">
        <v>76</v>
      </c>
      <c r="L570" s="122">
        <f t="shared" si="58"/>
        <v>1.6</v>
      </c>
      <c r="M570" s="122">
        <f t="shared" si="59"/>
        <v>1.6</v>
      </c>
    </row>
    <row r="571" spans="1:13" hidden="1" x14ac:dyDescent="0.2">
      <c r="A571" s="84" t="s">
        <v>2014</v>
      </c>
      <c r="B571" s="85">
        <v>44247</v>
      </c>
      <c r="C571" s="84" t="s">
        <v>2015</v>
      </c>
      <c r="D571" s="123" t="s">
        <v>638</v>
      </c>
      <c r="E571" s="84" t="str">
        <f t="shared" si="54"/>
        <v>Tertius</v>
      </c>
      <c r="F571" s="84" t="str">
        <f t="shared" si="55"/>
        <v>Potgieter</v>
      </c>
      <c r="G571" s="84" t="str">
        <f t="shared" si="56"/>
        <v>Men Senior</v>
      </c>
      <c r="H571" s="84" t="str">
        <f t="shared" si="57"/>
        <v>Seagull Angling Club Inland</v>
      </c>
      <c r="I571" s="123"/>
      <c r="J571" s="123" t="s">
        <v>1405</v>
      </c>
      <c r="K571" s="123">
        <v>138</v>
      </c>
      <c r="L571" s="122">
        <f t="shared" si="58"/>
        <v>13.1</v>
      </c>
      <c r="M571" s="122">
        <f t="shared" si="59"/>
        <v>13.1</v>
      </c>
    </row>
    <row r="572" spans="1:13" hidden="1" x14ac:dyDescent="0.2">
      <c r="A572" s="84" t="s">
        <v>2014</v>
      </c>
      <c r="B572" s="85">
        <v>44247</v>
      </c>
      <c r="C572" s="84" t="s">
        <v>2015</v>
      </c>
      <c r="D572" s="123" t="s">
        <v>638</v>
      </c>
      <c r="E572" s="84" t="str">
        <f t="shared" si="54"/>
        <v>Tertius</v>
      </c>
      <c r="F572" s="84" t="str">
        <f t="shared" si="55"/>
        <v>Potgieter</v>
      </c>
      <c r="G572" s="84" t="str">
        <f t="shared" si="56"/>
        <v>Men Senior</v>
      </c>
      <c r="H572" s="84" t="str">
        <f t="shared" si="57"/>
        <v>Seagull Angling Club Inland</v>
      </c>
      <c r="I572" s="123"/>
      <c r="J572" s="123" t="s">
        <v>1405</v>
      </c>
      <c r="K572" s="123">
        <v>106</v>
      </c>
      <c r="L572" s="122">
        <f t="shared" si="58"/>
        <v>5.3</v>
      </c>
      <c r="M572" s="122">
        <f t="shared" si="59"/>
        <v>5.3</v>
      </c>
    </row>
    <row r="573" spans="1:13" hidden="1" x14ac:dyDescent="0.2">
      <c r="A573" s="84" t="s">
        <v>2014</v>
      </c>
      <c r="B573" s="85">
        <v>44247</v>
      </c>
      <c r="C573" s="84" t="s">
        <v>2015</v>
      </c>
      <c r="D573" s="123" t="s">
        <v>638</v>
      </c>
      <c r="E573" s="84" t="str">
        <f t="shared" si="54"/>
        <v>Tertius</v>
      </c>
      <c r="F573" s="84" t="str">
        <f t="shared" si="55"/>
        <v>Potgieter</v>
      </c>
      <c r="G573" s="84" t="str">
        <f t="shared" si="56"/>
        <v>Men Senior</v>
      </c>
      <c r="H573" s="84" t="str">
        <f t="shared" si="57"/>
        <v>Seagull Angling Club Inland</v>
      </c>
      <c r="I573" s="123"/>
      <c r="J573" s="123" t="s">
        <v>1405</v>
      </c>
      <c r="K573" s="123">
        <v>148</v>
      </c>
      <c r="L573" s="122">
        <f t="shared" si="58"/>
        <v>16.600000000000001</v>
      </c>
      <c r="M573" s="122">
        <f t="shared" si="59"/>
        <v>16.600000000000001</v>
      </c>
    </row>
    <row r="574" spans="1:13" hidden="1" x14ac:dyDescent="0.2">
      <c r="A574" s="84" t="s">
        <v>2014</v>
      </c>
      <c r="B574" s="85">
        <v>44247</v>
      </c>
      <c r="C574" s="84" t="s">
        <v>2015</v>
      </c>
      <c r="D574" s="123" t="s">
        <v>638</v>
      </c>
      <c r="E574" s="84" t="str">
        <f t="shared" si="54"/>
        <v>Tertius</v>
      </c>
      <c r="F574" s="84" t="str">
        <f t="shared" si="55"/>
        <v>Potgieter</v>
      </c>
      <c r="G574" s="84" t="str">
        <f t="shared" si="56"/>
        <v>Men Senior</v>
      </c>
      <c r="H574" s="84" t="str">
        <f t="shared" si="57"/>
        <v>Seagull Angling Club Inland</v>
      </c>
      <c r="I574" s="123"/>
      <c r="J574" s="123" t="s">
        <v>1405</v>
      </c>
      <c r="K574" s="123">
        <v>103</v>
      </c>
      <c r="L574" s="122">
        <f t="shared" si="58"/>
        <v>4.8</v>
      </c>
      <c r="M574" s="122">
        <f t="shared" si="59"/>
        <v>4.8</v>
      </c>
    </row>
    <row r="575" spans="1:13" hidden="1" x14ac:dyDescent="0.2">
      <c r="A575" s="84" t="s">
        <v>2014</v>
      </c>
      <c r="B575" s="85">
        <v>44247</v>
      </c>
      <c r="C575" s="84" t="s">
        <v>2015</v>
      </c>
      <c r="D575" s="123" t="s">
        <v>638</v>
      </c>
      <c r="E575" s="84" t="str">
        <f t="shared" si="54"/>
        <v>Tertius</v>
      </c>
      <c r="F575" s="84" t="str">
        <f t="shared" si="55"/>
        <v>Potgieter</v>
      </c>
      <c r="G575" s="84" t="str">
        <f t="shared" si="56"/>
        <v>Men Senior</v>
      </c>
      <c r="H575" s="84" t="str">
        <f t="shared" si="57"/>
        <v>Seagull Angling Club Inland</v>
      </c>
      <c r="I575" s="123"/>
      <c r="J575" s="123" t="s">
        <v>1405</v>
      </c>
      <c r="K575" s="123">
        <v>102</v>
      </c>
      <c r="L575" s="122">
        <f t="shared" si="58"/>
        <v>4.5999999999999996</v>
      </c>
      <c r="M575" s="122">
        <f t="shared" si="59"/>
        <v>4.5999999999999996</v>
      </c>
    </row>
    <row r="576" spans="1:13" hidden="1" x14ac:dyDescent="0.2">
      <c r="A576" s="84" t="s">
        <v>2014</v>
      </c>
      <c r="B576" s="85">
        <v>44247</v>
      </c>
      <c r="C576" s="84" t="s">
        <v>2015</v>
      </c>
      <c r="D576" s="123" t="s">
        <v>638</v>
      </c>
      <c r="E576" s="84" t="str">
        <f t="shared" si="54"/>
        <v>Tertius</v>
      </c>
      <c r="F576" s="84" t="str">
        <f t="shared" si="55"/>
        <v>Potgieter</v>
      </c>
      <c r="G576" s="84" t="str">
        <f t="shared" si="56"/>
        <v>Men Senior</v>
      </c>
      <c r="H576" s="84" t="str">
        <f t="shared" si="57"/>
        <v>Seagull Angling Club Inland</v>
      </c>
      <c r="I576" s="123"/>
      <c r="J576" s="123" t="s">
        <v>1405</v>
      </c>
      <c r="K576" s="123">
        <v>147</v>
      </c>
      <c r="L576" s="122">
        <f t="shared" si="58"/>
        <v>16.2</v>
      </c>
      <c r="M576" s="122">
        <f t="shared" si="59"/>
        <v>16.2</v>
      </c>
    </row>
    <row r="577" spans="1:13" hidden="1" x14ac:dyDescent="0.2">
      <c r="A577" s="84" t="s">
        <v>2014</v>
      </c>
      <c r="B577" s="85">
        <v>44247</v>
      </c>
      <c r="C577" s="84" t="s">
        <v>2015</v>
      </c>
      <c r="D577" s="123" t="s">
        <v>638</v>
      </c>
      <c r="E577" s="84" t="str">
        <f t="shared" si="54"/>
        <v>Tertius</v>
      </c>
      <c r="F577" s="84" t="str">
        <f t="shared" si="55"/>
        <v>Potgieter</v>
      </c>
      <c r="G577" s="84" t="str">
        <f t="shared" si="56"/>
        <v>Men Senior</v>
      </c>
      <c r="H577" s="84" t="str">
        <f t="shared" si="57"/>
        <v>Seagull Angling Club Inland</v>
      </c>
      <c r="I577" s="123"/>
      <c r="J577" s="123" t="s">
        <v>1405</v>
      </c>
      <c r="K577" s="123">
        <v>108</v>
      </c>
      <c r="L577" s="122">
        <f t="shared" si="58"/>
        <v>5.6</v>
      </c>
      <c r="M577" s="122">
        <f t="shared" si="59"/>
        <v>5.6</v>
      </c>
    </row>
    <row r="578" spans="1:13" hidden="1" x14ac:dyDescent="0.2">
      <c r="A578" s="84" t="s">
        <v>2014</v>
      </c>
      <c r="B578" s="85">
        <v>44247</v>
      </c>
      <c r="C578" s="84" t="s">
        <v>2015</v>
      </c>
      <c r="D578" s="123" t="s">
        <v>638</v>
      </c>
      <c r="E578" s="84" t="str">
        <f t="shared" si="54"/>
        <v>Tertius</v>
      </c>
      <c r="F578" s="84" t="str">
        <f t="shared" si="55"/>
        <v>Potgieter</v>
      </c>
      <c r="G578" s="84" t="str">
        <f t="shared" si="56"/>
        <v>Men Senior</v>
      </c>
      <c r="H578" s="84" t="str">
        <f t="shared" si="57"/>
        <v>Seagull Angling Club Inland</v>
      </c>
      <c r="I578" s="123"/>
      <c r="J578" s="123" t="s">
        <v>1405</v>
      </c>
      <c r="K578" s="123">
        <v>79</v>
      </c>
      <c r="L578" s="122">
        <f t="shared" si="58"/>
        <v>1.9</v>
      </c>
      <c r="M578" s="122">
        <f t="shared" si="59"/>
        <v>1.9</v>
      </c>
    </row>
    <row r="579" spans="1:13" hidden="1" x14ac:dyDescent="0.2">
      <c r="A579" s="84" t="s">
        <v>2014</v>
      </c>
      <c r="B579" s="85">
        <v>44247</v>
      </c>
      <c r="C579" s="84" t="s">
        <v>2015</v>
      </c>
      <c r="D579" s="123" t="s">
        <v>638</v>
      </c>
      <c r="E579" s="84" t="str">
        <f t="shared" ref="E579:E642" si="60">IF(D579="","",VLOOKUP(D579,Master,3,FALSE))</f>
        <v>Tertius</v>
      </c>
      <c r="F579" s="84" t="str">
        <f t="shared" ref="F579:F642" si="61">IF(D579="","",VLOOKUP(D579,Master,4,FALSE))</f>
        <v>Potgieter</v>
      </c>
      <c r="G579" s="84" t="str">
        <f t="shared" ref="G579:G642" si="62">IF(D579="","",VLOOKUP(D579,Master,5,FALSE))</f>
        <v>Men Senior</v>
      </c>
      <c r="H579" s="84" t="str">
        <f t="shared" ref="H579:H642" si="63">IF(D579="","",VLOOKUP(D579,Master,2,FALSE))</f>
        <v>Seagull Angling Club Inland</v>
      </c>
      <c r="I579" s="123"/>
      <c r="J579" s="123" t="s">
        <v>1405</v>
      </c>
      <c r="K579" s="123">
        <v>135</v>
      </c>
      <c r="L579" s="122">
        <f t="shared" ref="L579:L642" si="64">IF(K579="","",IF(I579="",ROUND(HLOOKUP(J579,kgList,K579,FALSE),1),ROUND(HLOOKUP(I579,kgList,K579,FALSE),1)))</f>
        <v>12.1</v>
      </c>
      <c r="M579" s="122">
        <f t="shared" ref="M579:M642" si="65">IF(L579="","",IF(COUNTA(I579:J579)&gt;1,"Edible or Inedible",IF(COUNTA(I579)=1,L579*1,IF(COUNTA(J579)=1,L579*1,"ERROR"))))</f>
        <v>12.1</v>
      </c>
    </row>
    <row r="580" spans="1:13" hidden="1" x14ac:dyDescent="0.2">
      <c r="A580" s="84" t="s">
        <v>2014</v>
      </c>
      <c r="B580" s="85">
        <v>44247</v>
      </c>
      <c r="C580" s="84" t="s">
        <v>2015</v>
      </c>
      <c r="D580" s="123" t="s">
        <v>638</v>
      </c>
      <c r="E580" s="84" t="str">
        <f t="shared" si="60"/>
        <v>Tertius</v>
      </c>
      <c r="F580" s="84" t="str">
        <f t="shared" si="61"/>
        <v>Potgieter</v>
      </c>
      <c r="G580" s="84" t="str">
        <f t="shared" si="62"/>
        <v>Men Senior</v>
      </c>
      <c r="H580" s="84" t="str">
        <f t="shared" si="63"/>
        <v>Seagull Angling Club Inland</v>
      </c>
      <c r="I580" s="123"/>
      <c r="J580" s="123" t="s">
        <v>1405</v>
      </c>
      <c r="K580" s="123">
        <v>116</v>
      </c>
      <c r="L580" s="122">
        <f t="shared" si="64"/>
        <v>7.2</v>
      </c>
      <c r="M580" s="122">
        <f t="shared" si="65"/>
        <v>7.2</v>
      </c>
    </row>
    <row r="581" spans="1:13" hidden="1" x14ac:dyDescent="0.2">
      <c r="A581" s="84" t="s">
        <v>2014</v>
      </c>
      <c r="B581" s="85">
        <v>44247</v>
      </c>
      <c r="C581" s="84" t="s">
        <v>2015</v>
      </c>
      <c r="D581" s="123" t="s">
        <v>972</v>
      </c>
      <c r="E581" s="84" t="str">
        <f t="shared" si="60"/>
        <v>Martin</v>
      </c>
      <c r="F581" s="84" t="str">
        <f t="shared" si="61"/>
        <v>Gouws</v>
      </c>
      <c r="G581" s="84" t="str">
        <f t="shared" si="62"/>
        <v>Men Senior</v>
      </c>
      <c r="H581" s="84" t="str">
        <f t="shared" si="63"/>
        <v>Seagull Angling Club Inland</v>
      </c>
      <c r="I581" s="123"/>
      <c r="J581" s="123"/>
      <c r="K581" s="123"/>
      <c r="L581" s="122" t="str">
        <f t="shared" si="64"/>
        <v/>
      </c>
      <c r="M581" s="122" t="str">
        <f t="shared" si="65"/>
        <v/>
      </c>
    </row>
    <row r="582" spans="1:13" hidden="1" x14ac:dyDescent="0.2">
      <c r="A582" s="84" t="s">
        <v>2014</v>
      </c>
      <c r="B582" s="85">
        <v>44247</v>
      </c>
      <c r="C582" s="84" t="s">
        <v>2015</v>
      </c>
      <c r="D582" s="123" t="s">
        <v>972</v>
      </c>
      <c r="E582" s="84" t="str">
        <f t="shared" si="60"/>
        <v>Martin</v>
      </c>
      <c r="F582" s="84" t="str">
        <f t="shared" si="61"/>
        <v>Gouws</v>
      </c>
      <c r="G582" s="84" t="str">
        <f t="shared" si="62"/>
        <v>Men Senior</v>
      </c>
      <c r="H582" s="84" t="str">
        <f t="shared" si="63"/>
        <v>Seagull Angling Club Inland</v>
      </c>
      <c r="I582" s="123"/>
      <c r="J582" s="123"/>
      <c r="K582" s="123"/>
      <c r="L582" s="122" t="str">
        <f t="shared" si="64"/>
        <v/>
      </c>
      <c r="M582" s="122" t="str">
        <f t="shared" si="65"/>
        <v/>
      </c>
    </row>
    <row r="583" spans="1:13" hidden="1" x14ac:dyDescent="0.2">
      <c r="A583" s="84" t="s">
        <v>2014</v>
      </c>
      <c r="B583" s="85">
        <v>44247</v>
      </c>
      <c r="C583" s="84" t="s">
        <v>2015</v>
      </c>
      <c r="D583" s="123" t="s">
        <v>972</v>
      </c>
      <c r="E583" s="84" t="str">
        <f t="shared" si="60"/>
        <v>Martin</v>
      </c>
      <c r="F583" s="84" t="str">
        <f t="shared" si="61"/>
        <v>Gouws</v>
      </c>
      <c r="G583" s="84" t="str">
        <f t="shared" si="62"/>
        <v>Men Senior</v>
      </c>
      <c r="H583" s="84" t="str">
        <f t="shared" si="63"/>
        <v>Seagull Angling Club Inland</v>
      </c>
      <c r="I583" s="123" t="s">
        <v>2069</v>
      </c>
      <c r="J583" s="123"/>
      <c r="K583" s="123">
        <v>46</v>
      </c>
      <c r="L583" s="122">
        <f t="shared" si="64"/>
        <v>1</v>
      </c>
      <c r="M583" s="122">
        <f t="shared" si="65"/>
        <v>1</v>
      </c>
    </row>
    <row r="584" spans="1:13" hidden="1" x14ac:dyDescent="0.2">
      <c r="A584" s="84" t="s">
        <v>2014</v>
      </c>
      <c r="B584" s="85">
        <v>44247</v>
      </c>
      <c r="C584" s="84" t="s">
        <v>2015</v>
      </c>
      <c r="D584" s="123" t="s">
        <v>972</v>
      </c>
      <c r="E584" s="84" t="str">
        <f t="shared" si="60"/>
        <v>Martin</v>
      </c>
      <c r="F584" s="84" t="str">
        <f t="shared" si="61"/>
        <v>Gouws</v>
      </c>
      <c r="G584" s="84" t="str">
        <f t="shared" si="62"/>
        <v>Men Senior</v>
      </c>
      <c r="H584" s="84" t="str">
        <f t="shared" si="63"/>
        <v>Seagull Angling Club Inland</v>
      </c>
      <c r="I584" s="123" t="s">
        <v>7</v>
      </c>
      <c r="J584" s="123"/>
      <c r="K584" s="123">
        <v>28</v>
      </c>
      <c r="L584" s="122">
        <f t="shared" si="64"/>
        <v>0.6</v>
      </c>
      <c r="M584" s="122">
        <f t="shared" si="65"/>
        <v>0.6</v>
      </c>
    </row>
    <row r="585" spans="1:13" hidden="1" x14ac:dyDescent="0.2">
      <c r="A585" s="84" t="s">
        <v>2014</v>
      </c>
      <c r="B585" s="85">
        <v>44247</v>
      </c>
      <c r="C585" s="84" t="s">
        <v>2015</v>
      </c>
      <c r="D585" s="123" t="s">
        <v>834</v>
      </c>
      <c r="E585" s="84" t="str">
        <f t="shared" si="60"/>
        <v>Danie</v>
      </c>
      <c r="F585" s="84" t="str">
        <f t="shared" si="61"/>
        <v>Smith</v>
      </c>
      <c r="G585" s="84" t="str">
        <f t="shared" si="62"/>
        <v>Men Veteran</v>
      </c>
      <c r="H585" s="84" t="str">
        <f t="shared" si="63"/>
        <v>Seagull Angling Club Inland</v>
      </c>
      <c r="I585" s="123" t="s">
        <v>2069</v>
      </c>
      <c r="J585" s="123"/>
      <c r="K585" s="123">
        <v>45</v>
      </c>
      <c r="L585" s="122">
        <f t="shared" si="64"/>
        <v>0.9</v>
      </c>
      <c r="M585" s="122">
        <f t="shared" si="65"/>
        <v>0.9</v>
      </c>
    </row>
    <row r="586" spans="1:13" hidden="1" x14ac:dyDescent="0.2">
      <c r="A586" s="84" t="s">
        <v>2014</v>
      </c>
      <c r="B586" s="85">
        <v>44247</v>
      </c>
      <c r="C586" s="84" t="s">
        <v>2015</v>
      </c>
      <c r="D586" s="123" t="s">
        <v>569</v>
      </c>
      <c r="E586" s="84" t="str">
        <f t="shared" si="60"/>
        <v>Jaco</v>
      </c>
      <c r="F586" s="84" t="str">
        <f t="shared" si="61"/>
        <v>Mertens</v>
      </c>
      <c r="G586" s="84" t="str">
        <f t="shared" si="62"/>
        <v>Men Senior</v>
      </c>
      <c r="H586" s="84" t="str">
        <f t="shared" si="63"/>
        <v>Seagull Angling Club Inland</v>
      </c>
      <c r="I586" s="123"/>
      <c r="J586" s="123" t="s">
        <v>1406</v>
      </c>
      <c r="K586" s="123">
        <v>102</v>
      </c>
      <c r="L586" s="122">
        <f t="shared" si="64"/>
        <v>4</v>
      </c>
      <c r="M586" s="122">
        <f t="shared" si="65"/>
        <v>4</v>
      </c>
    </row>
    <row r="587" spans="1:13" hidden="1" x14ac:dyDescent="0.2">
      <c r="A587" s="84" t="s">
        <v>2014</v>
      </c>
      <c r="B587" s="85">
        <v>44247</v>
      </c>
      <c r="C587" s="84" t="s">
        <v>2015</v>
      </c>
      <c r="D587" s="123" t="s">
        <v>778</v>
      </c>
      <c r="E587" s="84" t="str">
        <f t="shared" si="60"/>
        <v>Rene Charles</v>
      </c>
      <c r="F587" s="84" t="str">
        <f t="shared" si="61"/>
        <v>Mertens</v>
      </c>
      <c r="G587" s="84" t="str">
        <f t="shared" si="62"/>
        <v>Men Grand Masters</v>
      </c>
      <c r="H587" s="84" t="str">
        <f t="shared" si="63"/>
        <v>Seagull Angling Club Inland</v>
      </c>
      <c r="I587" s="123"/>
      <c r="J587" s="123" t="s">
        <v>8</v>
      </c>
      <c r="K587" s="123">
        <v>76</v>
      </c>
      <c r="L587" s="122">
        <f t="shared" si="64"/>
        <v>3.5</v>
      </c>
      <c r="M587" s="122">
        <f t="shared" si="65"/>
        <v>3.5</v>
      </c>
    </row>
    <row r="588" spans="1:13" hidden="1" x14ac:dyDescent="0.2">
      <c r="A588" s="84" t="s">
        <v>2014</v>
      </c>
      <c r="B588" s="85">
        <v>44247</v>
      </c>
      <c r="C588" s="84" t="s">
        <v>2015</v>
      </c>
      <c r="D588" s="123" t="s">
        <v>1162</v>
      </c>
      <c r="E588" s="84" t="str">
        <f t="shared" si="60"/>
        <v>Fanie</v>
      </c>
      <c r="F588" s="84" t="str">
        <f t="shared" si="61"/>
        <v>Van Vuuren</v>
      </c>
      <c r="G588" s="84" t="str">
        <f t="shared" si="62"/>
        <v>Men Grand Masters</v>
      </c>
      <c r="H588" s="84" t="str">
        <f t="shared" si="63"/>
        <v>Okahandja</v>
      </c>
      <c r="I588" s="123"/>
      <c r="J588" s="123"/>
      <c r="K588" s="123"/>
      <c r="L588" s="122" t="str">
        <f t="shared" si="64"/>
        <v/>
      </c>
      <c r="M588" s="122" t="str">
        <f t="shared" si="65"/>
        <v/>
      </c>
    </row>
    <row r="589" spans="1:13" hidden="1" x14ac:dyDescent="0.2">
      <c r="A589" s="84" t="s">
        <v>2014</v>
      </c>
      <c r="B589" s="85">
        <v>44247</v>
      </c>
      <c r="C589" s="84" t="s">
        <v>2015</v>
      </c>
      <c r="D589" s="123" t="s">
        <v>552</v>
      </c>
      <c r="E589" s="84" t="str">
        <f t="shared" si="60"/>
        <v>Herman</v>
      </c>
      <c r="F589" s="84" t="str">
        <f t="shared" si="61"/>
        <v>Fourie</v>
      </c>
      <c r="G589" s="84" t="str">
        <f t="shared" si="62"/>
        <v>Men Grand Masters</v>
      </c>
      <c r="H589" s="84" t="str">
        <f t="shared" si="63"/>
        <v>Okahandja</v>
      </c>
      <c r="I589" s="123"/>
      <c r="J589" s="123" t="s">
        <v>8</v>
      </c>
      <c r="K589" s="123">
        <v>84</v>
      </c>
      <c r="L589" s="122">
        <f t="shared" si="64"/>
        <v>4.7</v>
      </c>
      <c r="M589" s="122">
        <f t="shared" si="65"/>
        <v>4.7</v>
      </c>
    </row>
    <row r="590" spans="1:13" hidden="1" x14ac:dyDescent="0.2">
      <c r="A590" s="84" t="s">
        <v>2014</v>
      </c>
      <c r="B590" s="85">
        <v>44247</v>
      </c>
      <c r="C590" s="84" t="s">
        <v>2015</v>
      </c>
      <c r="D590" s="123" t="s">
        <v>552</v>
      </c>
      <c r="E590" s="84" t="str">
        <f t="shared" si="60"/>
        <v>Herman</v>
      </c>
      <c r="F590" s="84" t="str">
        <f t="shared" si="61"/>
        <v>Fourie</v>
      </c>
      <c r="G590" s="84" t="str">
        <f t="shared" si="62"/>
        <v>Men Grand Masters</v>
      </c>
      <c r="H590" s="84" t="str">
        <f t="shared" si="63"/>
        <v>Okahandja</v>
      </c>
      <c r="I590" s="123"/>
      <c r="J590" s="123"/>
      <c r="K590" s="123"/>
      <c r="L590" s="122" t="str">
        <f t="shared" si="64"/>
        <v/>
      </c>
      <c r="M590" s="122" t="str">
        <f t="shared" si="65"/>
        <v/>
      </c>
    </row>
    <row r="591" spans="1:13" hidden="1" x14ac:dyDescent="0.2">
      <c r="A591" s="84" t="s">
        <v>2014</v>
      </c>
      <c r="B591" s="85">
        <v>44247</v>
      </c>
      <c r="C591" s="84" t="s">
        <v>2015</v>
      </c>
      <c r="D591" s="123" t="s">
        <v>552</v>
      </c>
      <c r="E591" s="84" t="str">
        <f t="shared" si="60"/>
        <v>Herman</v>
      </c>
      <c r="F591" s="84" t="str">
        <f t="shared" si="61"/>
        <v>Fourie</v>
      </c>
      <c r="G591" s="84" t="str">
        <f t="shared" si="62"/>
        <v>Men Grand Masters</v>
      </c>
      <c r="H591" s="84" t="str">
        <f t="shared" si="63"/>
        <v>Okahandja</v>
      </c>
      <c r="I591" s="123"/>
      <c r="J591" s="123" t="s">
        <v>1404</v>
      </c>
      <c r="K591" s="123">
        <v>154</v>
      </c>
      <c r="L591" s="122">
        <f t="shared" si="64"/>
        <v>49.4</v>
      </c>
      <c r="M591" s="122">
        <f t="shared" si="65"/>
        <v>49.4</v>
      </c>
    </row>
    <row r="592" spans="1:13" hidden="1" x14ac:dyDescent="0.2">
      <c r="A592" s="84" t="s">
        <v>2014</v>
      </c>
      <c r="B592" s="85">
        <v>44247</v>
      </c>
      <c r="C592" s="84" t="s">
        <v>2015</v>
      </c>
      <c r="D592" s="123" t="s">
        <v>1448</v>
      </c>
      <c r="E592" s="84" t="str">
        <f t="shared" si="60"/>
        <v>Kiaan</v>
      </c>
      <c r="F592" s="84" t="str">
        <f t="shared" si="61"/>
        <v>Fourie</v>
      </c>
      <c r="G592" s="84" t="str">
        <f t="shared" si="62"/>
        <v>Men Senior</v>
      </c>
      <c r="H592" s="84" t="str">
        <f t="shared" si="63"/>
        <v>Okahandja</v>
      </c>
      <c r="I592" s="123"/>
      <c r="J592" s="123" t="s">
        <v>1405</v>
      </c>
      <c r="K592" s="123">
        <v>66</v>
      </c>
      <c r="L592" s="122">
        <f t="shared" si="64"/>
        <v>1</v>
      </c>
      <c r="M592" s="122">
        <f t="shared" si="65"/>
        <v>1</v>
      </c>
    </row>
    <row r="593" spans="1:13" hidden="1" x14ac:dyDescent="0.2">
      <c r="A593" s="84" t="s">
        <v>2014</v>
      </c>
      <c r="B593" s="85">
        <v>44247</v>
      </c>
      <c r="C593" s="84" t="s">
        <v>2015</v>
      </c>
      <c r="D593" s="123" t="s">
        <v>1313</v>
      </c>
      <c r="E593" s="84" t="str">
        <f t="shared" si="60"/>
        <v>Armand</v>
      </c>
      <c r="F593" s="84" t="str">
        <f t="shared" si="61"/>
        <v>Fourie</v>
      </c>
      <c r="G593" s="84" t="str">
        <f t="shared" si="62"/>
        <v>Men Senior</v>
      </c>
      <c r="H593" s="84" t="str">
        <f t="shared" si="63"/>
        <v>Okahandja</v>
      </c>
      <c r="I593" s="123"/>
      <c r="J593" s="123"/>
      <c r="K593" s="123"/>
      <c r="L593" s="122" t="str">
        <f t="shared" si="64"/>
        <v/>
      </c>
      <c r="M593" s="122" t="str">
        <f t="shared" si="65"/>
        <v/>
      </c>
    </row>
    <row r="594" spans="1:13" hidden="1" x14ac:dyDescent="0.2">
      <c r="A594" s="84" t="s">
        <v>2014</v>
      </c>
      <c r="B594" s="85">
        <v>44247</v>
      </c>
      <c r="C594" s="84" t="s">
        <v>2015</v>
      </c>
      <c r="D594" s="123" t="s">
        <v>1856</v>
      </c>
      <c r="E594" s="84" t="str">
        <f t="shared" si="60"/>
        <v>Gunther</v>
      </c>
      <c r="F594" s="84" t="str">
        <f t="shared" si="61"/>
        <v>Heimstadt</v>
      </c>
      <c r="G594" s="84" t="str">
        <f t="shared" si="62"/>
        <v>Men Senior</v>
      </c>
      <c r="H594" s="84" t="str">
        <f t="shared" si="63"/>
        <v>Okahandja</v>
      </c>
      <c r="I594" s="123"/>
      <c r="J594" s="123" t="s">
        <v>1405</v>
      </c>
      <c r="K594" s="123">
        <v>101</v>
      </c>
      <c r="L594" s="122">
        <f t="shared" si="64"/>
        <v>4.5</v>
      </c>
      <c r="M594" s="122">
        <f t="shared" si="65"/>
        <v>4.5</v>
      </c>
    </row>
    <row r="595" spans="1:13" hidden="1" x14ac:dyDescent="0.2">
      <c r="A595" s="84" t="s">
        <v>2014</v>
      </c>
      <c r="B595" s="85">
        <v>44247</v>
      </c>
      <c r="C595" s="84" t="s">
        <v>2015</v>
      </c>
      <c r="D595" s="123" t="s">
        <v>1856</v>
      </c>
      <c r="E595" s="84" t="str">
        <f t="shared" si="60"/>
        <v>Gunther</v>
      </c>
      <c r="F595" s="84" t="str">
        <f t="shared" si="61"/>
        <v>Heimstadt</v>
      </c>
      <c r="G595" s="84" t="str">
        <f t="shared" si="62"/>
        <v>Men Senior</v>
      </c>
      <c r="H595" s="84" t="str">
        <f t="shared" si="63"/>
        <v>Okahandja</v>
      </c>
      <c r="I595" s="123"/>
      <c r="J595" s="123" t="s">
        <v>1405</v>
      </c>
      <c r="K595" s="123">
        <v>83</v>
      </c>
      <c r="L595" s="122">
        <f t="shared" si="64"/>
        <v>2.2999999999999998</v>
      </c>
      <c r="M595" s="122">
        <f t="shared" si="65"/>
        <v>2.2999999999999998</v>
      </c>
    </row>
    <row r="596" spans="1:13" hidden="1" x14ac:dyDescent="0.2">
      <c r="A596" s="84" t="s">
        <v>2014</v>
      </c>
      <c r="B596" s="85">
        <v>44247</v>
      </c>
      <c r="C596" s="84" t="s">
        <v>2015</v>
      </c>
      <c r="D596" s="123" t="s">
        <v>627</v>
      </c>
      <c r="E596" s="84" t="str">
        <f t="shared" si="60"/>
        <v>James</v>
      </c>
      <c r="F596" s="84" t="str">
        <f t="shared" si="61"/>
        <v>Scholtz</v>
      </c>
      <c r="G596" s="84" t="str">
        <f t="shared" si="62"/>
        <v>Men Senior</v>
      </c>
      <c r="H596" s="84" t="str">
        <f t="shared" si="63"/>
        <v>Okahandja</v>
      </c>
      <c r="I596" s="123"/>
      <c r="J596" s="123" t="s">
        <v>1405</v>
      </c>
      <c r="K596" s="123">
        <v>145</v>
      </c>
      <c r="L596" s="122">
        <f t="shared" si="64"/>
        <v>15.5</v>
      </c>
      <c r="M596" s="122">
        <f t="shared" si="65"/>
        <v>15.5</v>
      </c>
    </row>
    <row r="597" spans="1:13" hidden="1" x14ac:dyDescent="0.2">
      <c r="A597" s="84" t="s">
        <v>2014</v>
      </c>
      <c r="B597" s="85">
        <v>44247</v>
      </c>
      <c r="C597" s="84" t="s">
        <v>2015</v>
      </c>
      <c r="D597" s="123" t="s">
        <v>649</v>
      </c>
      <c r="E597" s="84" t="str">
        <f t="shared" si="60"/>
        <v>Danie</v>
      </c>
      <c r="F597" s="84" t="str">
        <f t="shared" si="61"/>
        <v>Van Zyl</v>
      </c>
      <c r="G597" s="84" t="str">
        <f t="shared" si="62"/>
        <v>Men Veteran</v>
      </c>
      <c r="H597" s="84" t="str">
        <f t="shared" si="63"/>
        <v>Okahandja</v>
      </c>
      <c r="I597" s="123"/>
      <c r="J597" s="123" t="s">
        <v>1405</v>
      </c>
      <c r="K597" s="123">
        <v>105</v>
      </c>
      <c r="L597" s="122">
        <f t="shared" si="64"/>
        <v>5.0999999999999996</v>
      </c>
      <c r="M597" s="122">
        <f t="shared" si="65"/>
        <v>5.0999999999999996</v>
      </c>
    </row>
    <row r="598" spans="1:13" hidden="1" x14ac:dyDescent="0.2">
      <c r="A598" s="84" t="s">
        <v>2014</v>
      </c>
      <c r="B598" s="85">
        <v>44247</v>
      </c>
      <c r="C598" s="84" t="s">
        <v>2015</v>
      </c>
      <c r="D598" s="123" t="s">
        <v>649</v>
      </c>
      <c r="E598" s="84" t="str">
        <f t="shared" si="60"/>
        <v>Danie</v>
      </c>
      <c r="F598" s="84" t="str">
        <f t="shared" si="61"/>
        <v>Van Zyl</v>
      </c>
      <c r="G598" s="84" t="str">
        <f t="shared" si="62"/>
        <v>Men Veteran</v>
      </c>
      <c r="H598" s="84" t="str">
        <f t="shared" si="63"/>
        <v>Okahandja</v>
      </c>
      <c r="I598" s="123"/>
      <c r="J598" s="123" t="s">
        <v>1405</v>
      </c>
      <c r="K598" s="123">
        <v>107</v>
      </c>
      <c r="L598" s="122">
        <f t="shared" si="64"/>
        <v>5.5</v>
      </c>
      <c r="M598" s="122">
        <f t="shared" si="65"/>
        <v>5.5</v>
      </c>
    </row>
    <row r="599" spans="1:13" hidden="1" x14ac:dyDescent="0.2">
      <c r="A599" s="84" t="s">
        <v>2014</v>
      </c>
      <c r="B599" s="85">
        <v>44247</v>
      </c>
      <c r="C599" s="84" t="s">
        <v>2015</v>
      </c>
      <c r="D599" s="123" t="s">
        <v>649</v>
      </c>
      <c r="E599" s="84" t="str">
        <f t="shared" si="60"/>
        <v>Danie</v>
      </c>
      <c r="F599" s="84" t="str">
        <f t="shared" si="61"/>
        <v>Van Zyl</v>
      </c>
      <c r="G599" s="84" t="str">
        <f t="shared" si="62"/>
        <v>Men Veteran</v>
      </c>
      <c r="H599" s="84" t="str">
        <f t="shared" si="63"/>
        <v>Okahandja</v>
      </c>
      <c r="I599" s="123"/>
      <c r="J599" s="123" t="s">
        <v>1405</v>
      </c>
      <c r="K599" s="123">
        <v>111</v>
      </c>
      <c r="L599" s="122">
        <f t="shared" si="64"/>
        <v>6.2</v>
      </c>
      <c r="M599" s="122">
        <f t="shared" si="65"/>
        <v>6.2</v>
      </c>
    </row>
    <row r="600" spans="1:13" hidden="1" x14ac:dyDescent="0.2">
      <c r="A600" s="84" t="s">
        <v>2014</v>
      </c>
      <c r="B600" s="85">
        <v>44247</v>
      </c>
      <c r="C600" s="84" t="s">
        <v>2015</v>
      </c>
      <c r="D600" s="123" t="s">
        <v>649</v>
      </c>
      <c r="E600" s="84" t="str">
        <f t="shared" si="60"/>
        <v>Danie</v>
      </c>
      <c r="F600" s="84" t="str">
        <f t="shared" si="61"/>
        <v>Van Zyl</v>
      </c>
      <c r="G600" s="84" t="str">
        <f t="shared" si="62"/>
        <v>Men Veteran</v>
      </c>
      <c r="H600" s="84" t="str">
        <f t="shared" si="63"/>
        <v>Okahandja</v>
      </c>
      <c r="I600" s="123"/>
      <c r="J600" s="123" t="s">
        <v>1405</v>
      </c>
      <c r="K600" s="123">
        <v>140</v>
      </c>
      <c r="L600" s="122">
        <f t="shared" si="64"/>
        <v>13.7</v>
      </c>
      <c r="M600" s="122">
        <f t="shared" si="65"/>
        <v>13.7</v>
      </c>
    </row>
    <row r="601" spans="1:13" hidden="1" x14ac:dyDescent="0.2">
      <c r="A601" s="84" t="s">
        <v>2014</v>
      </c>
      <c r="B601" s="85">
        <v>44247</v>
      </c>
      <c r="C601" s="84" t="s">
        <v>2015</v>
      </c>
      <c r="D601" s="123" t="s">
        <v>758</v>
      </c>
      <c r="E601" s="84" t="str">
        <f t="shared" si="60"/>
        <v>Willem</v>
      </c>
      <c r="F601" s="84" t="str">
        <f t="shared" si="61"/>
        <v>Mostert</v>
      </c>
      <c r="G601" s="84" t="str">
        <f t="shared" si="62"/>
        <v>Men Senior</v>
      </c>
      <c r="H601" s="84" t="str">
        <f t="shared" si="63"/>
        <v>Okahandja</v>
      </c>
      <c r="I601" s="123"/>
      <c r="J601" s="123" t="s">
        <v>1406</v>
      </c>
      <c r="K601" s="123">
        <v>100</v>
      </c>
      <c r="L601" s="122">
        <f t="shared" si="64"/>
        <v>3.7</v>
      </c>
      <c r="M601" s="122">
        <f t="shared" si="65"/>
        <v>3.7</v>
      </c>
    </row>
    <row r="602" spans="1:13" hidden="1" x14ac:dyDescent="0.2">
      <c r="A602" s="84" t="s">
        <v>2014</v>
      </c>
      <c r="B602" s="85">
        <v>44247</v>
      </c>
      <c r="C602" s="84" t="s">
        <v>2015</v>
      </c>
      <c r="D602" s="123" t="s">
        <v>807</v>
      </c>
      <c r="E602" s="84" t="str">
        <f t="shared" si="60"/>
        <v>Johan</v>
      </c>
      <c r="F602" s="84" t="str">
        <f t="shared" si="61"/>
        <v>Faber</v>
      </c>
      <c r="G602" s="84" t="str">
        <f t="shared" si="62"/>
        <v>Men Senior</v>
      </c>
      <c r="H602" s="84" t="str">
        <f t="shared" si="63"/>
        <v>Okahandja</v>
      </c>
      <c r="I602" s="123"/>
      <c r="J602" s="123" t="s">
        <v>1405</v>
      </c>
      <c r="K602" s="123">
        <v>168</v>
      </c>
      <c r="L602" s="122">
        <f t="shared" si="64"/>
        <v>25.7</v>
      </c>
      <c r="M602" s="122">
        <f t="shared" si="65"/>
        <v>25.7</v>
      </c>
    </row>
    <row r="603" spans="1:13" hidden="1" x14ac:dyDescent="0.2">
      <c r="A603" s="84" t="s">
        <v>2014</v>
      </c>
      <c r="B603" s="85">
        <v>44247</v>
      </c>
      <c r="C603" s="84" t="s">
        <v>2015</v>
      </c>
      <c r="D603" s="123" t="s">
        <v>814</v>
      </c>
      <c r="E603" s="84" t="str">
        <f t="shared" si="60"/>
        <v>Kassie</v>
      </c>
      <c r="F603" s="84" t="str">
        <f t="shared" si="61"/>
        <v>Caspers</v>
      </c>
      <c r="G603" s="84" t="str">
        <f t="shared" si="62"/>
        <v>Men Veteran</v>
      </c>
      <c r="H603" s="84" t="str">
        <f t="shared" si="63"/>
        <v>Okahandja</v>
      </c>
      <c r="I603" s="123"/>
      <c r="J603" s="123" t="s">
        <v>1406</v>
      </c>
      <c r="K603" s="123">
        <v>116</v>
      </c>
      <c r="L603" s="122">
        <f t="shared" si="64"/>
        <v>6.2</v>
      </c>
      <c r="M603" s="122">
        <f t="shared" si="65"/>
        <v>6.2</v>
      </c>
    </row>
    <row r="604" spans="1:13" hidden="1" x14ac:dyDescent="0.2">
      <c r="A604" s="84" t="s">
        <v>2014</v>
      </c>
      <c r="B604" s="85">
        <v>44247</v>
      </c>
      <c r="C604" s="84" t="s">
        <v>2015</v>
      </c>
      <c r="D604" s="123" t="s">
        <v>814</v>
      </c>
      <c r="E604" s="84" t="str">
        <f t="shared" si="60"/>
        <v>Kassie</v>
      </c>
      <c r="F604" s="84" t="str">
        <f t="shared" si="61"/>
        <v>Caspers</v>
      </c>
      <c r="G604" s="84" t="str">
        <f t="shared" si="62"/>
        <v>Men Veteran</v>
      </c>
      <c r="H604" s="84" t="str">
        <f t="shared" si="63"/>
        <v>Okahandja</v>
      </c>
      <c r="I604" s="123"/>
      <c r="J604" s="123" t="s">
        <v>1405</v>
      </c>
      <c r="K604" s="123">
        <v>94</v>
      </c>
      <c r="L604" s="122">
        <f t="shared" si="64"/>
        <v>3.5</v>
      </c>
      <c r="M604" s="122">
        <f t="shared" si="65"/>
        <v>3.5</v>
      </c>
    </row>
    <row r="605" spans="1:13" hidden="1" x14ac:dyDescent="0.2">
      <c r="A605" s="84" t="s">
        <v>2014</v>
      </c>
      <c r="B605" s="85">
        <v>44247</v>
      </c>
      <c r="C605" s="84" t="s">
        <v>2015</v>
      </c>
      <c r="D605" s="123" t="s">
        <v>1225</v>
      </c>
      <c r="E605" s="84" t="str">
        <f t="shared" si="60"/>
        <v>Christo</v>
      </c>
      <c r="F605" s="84" t="str">
        <f t="shared" si="61"/>
        <v>Senekal</v>
      </c>
      <c r="G605" s="84" t="str">
        <f t="shared" si="62"/>
        <v>Men Senior</v>
      </c>
      <c r="H605" s="84" t="str">
        <f t="shared" si="63"/>
        <v>Okahandja</v>
      </c>
      <c r="I605" s="123"/>
      <c r="J605" s="123" t="s">
        <v>1406</v>
      </c>
      <c r="K605" s="123">
        <v>73</v>
      </c>
      <c r="L605" s="122">
        <f t="shared" si="64"/>
        <v>1.2</v>
      </c>
      <c r="M605" s="122">
        <f t="shared" si="65"/>
        <v>1.2</v>
      </c>
    </row>
    <row r="606" spans="1:13" hidden="1" x14ac:dyDescent="0.2">
      <c r="A606" s="84" t="s">
        <v>2014</v>
      </c>
      <c r="B606" s="85">
        <v>44247</v>
      </c>
      <c r="C606" s="84" t="s">
        <v>2015</v>
      </c>
      <c r="D606" s="123" t="s">
        <v>1225</v>
      </c>
      <c r="E606" s="84" t="str">
        <f t="shared" si="60"/>
        <v>Christo</v>
      </c>
      <c r="F606" s="84" t="str">
        <f t="shared" si="61"/>
        <v>Senekal</v>
      </c>
      <c r="G606" s="84" t="str">
        <f t="shared" si="62"/>
        <v>Men Senior</v>
      </c>
      <c r="H606" s="84" t="str">
        <f t="shared" si="63"/>
        <v>Okahandja</v>
      </c>
      <c r="I606" s="123"/>
      <c r="J606" s="123" t="s">
        <v>1405</v>
      </c>
      <c r="K606" s="123">
        <v>150</v>
      </c>
      <c r="L606" s="122">
        <f t="shared" si="64"/>
        <v>17.399999999999999</v>
      </c>
      <c r="M606" s="122">
        <f t="shared" si="65"/>
        <v>17.399999999999999</v>
      </c>
    </row>
    <row r="607" spans="1:13" hidden="1" x14ac:dyDescent="0.2">
      <c r="A607" s="84" t="s">
        <v>2014</v>
      </c>
      <c r="B607" s="85">
        <v>44247</v>
      </c>
      <c r="C607" s="84" t="s">
        <v>2015</v>
      </c>
      <c r="D607" s="123" t="s">
        <v>1477</v>
      </c>
      <c r="E607" s="84" t="str">
        <f t="shared" si="60"/>
        <v>Johannes</v>
      </c>
      <c r="F607" s="84" t="str">
        <f t="shared" si="61"/>
        <v>Kotze</v>
      </c>
      <c r="G607" s="84" t="str">
        <f t="shared" si="62"/>
        <v>Men Senior</v>
      </c>
      <c r="H607" s="84" t="str">
        <f t="shared" si="63"/>
        <v>Okahandja</v>
      </c>
      <c r="I607" s="123"/>
      <c r="J607" s="123" t="s">
        <v>1405</v>
      </c>
      <c r="K607" s="123">
        <v>148</v>
      </c>
      <c r="L607" s="122">
        <f t="shared" si="64"/>
        <v>16.600000000000001</v>
      </c>
      <c r="M607" s="122">
        <f t="shared" si="65"/>
        <v>16.600000000000001</v>
      </c>
    </row>
    <row r="608" spans="1:13" hidden="1" x14ac:dyDescent="0.2">
      <c r="A608" s="84" t="s">
        <v>2014</v>
      </c>
      <c r="B608" s="85">
        <v>44247</v>
      </c>
      <c r="C608" s="84" t="s">
        <v>2015</v>
      </c>
      <c r="D608" s="123" t="s">
        <v>1477</v>
      </c>
      <c r="E608" s="84" t="str">
        <f t="shared" si="60"/>
        <v>Johannes</v>
      </c>
      <c r="F608" s="84" t="str">
        <f t="shared" si="61"/>
        <v>Kotze</v>
      </c>
      <c r="G608" s="84" t="str">
        <f t="shared" si="62"/>
        <v>Men Senior</v>
      </c>
      <c r="H608" s="84" t="str">
        <f t="shared" si="63"/>
        <v>Okahandja</v>
      </c>
      <c r="I608" s="123"/>
      <c r="J608" s="123" t="s">
        <v>1405</v>
      </c>
      <c r="K608" s="123">
        <v>126</v>
      </c>
      <c r="L608" s="122">
        <f t="shared" si="64"/>
        <v>9.6</v>
      </c>
      <c r="M608" s="122">
        <f t="shared" si="65"/>
        <v>9.6</v>
      </c>
    </row>
    <row r="609" spans="1:13" hidden="1" x14ac:dyDescent="0.2">
      <c r="A609" s="84" t="s">
        <v>2014</v>
      </c>
      <c r="B609" s="85">
        <v>44247</v>
      </c>
      <c r="C609" s="84" t="s">
        <v>2015</v>
      </c>
      <c r="D609" s="123" t="s">
        <v>1477</v>
      </c>
      <c r="E609" s="84" t="str">
        <f t="shared" si="60"/>
        <v>Johannes</v>
      </c>
      <c r="F609" s="84" t="str">
        <f t="shared" si="61"/>
        <v>Kotze</v>
      </c>
      <c r="G609" s="84" t="str">
        <f t="shared" si="62"/>
        <v>Men Senior</v>
      </c>
      <c r="H609" s="84" t="str">
        <f t="shared" si="63"/>
        <v>Okahandja</v>
      </c>
      <c r="I609" s="123"/>
      <c r="J609" s="123" t="s">
        <v>1405</v>
      </c>
      <c r="K609" s="123">
        <v>129</v>
      </c>
      <c r="L609" s="122">
        <f t="shared" si="64"/>
        <v>10.4</v>
      </c>
      <c r="M609" s="122">
        <f t="shared" si="65"/>
        <v>10.4</v>
      </c>
    </row>
    <row r="610" spans="1:13" hidden="1" x14ac:dyDescent="0.2">
      <c r="A610" s="84" t="s">
        <v>2014</v>
      </c>
      <c r="B610" s="85">
        <v>44247</v>
      </c>
      <c r="C610" s="84" t="s">
        <v>2015</v>
      </c>
      <c r="D610" s="123" t="s">
        <v>1477</v>
      </c>
      <c r="E610" s="84" t="str">
        <f t="shared" si="60"/>
        <v>Johannes</v>
      </c>
      <c r="F610" s="84" t="str">
        <f t="shared" si="61"/>
        <v>Kotze</v>
      </c>
      <c r="G610" s="84" t="str">
        <f t="shared" si="62"/>
        <v>Men Senior</v>
      </c>
      <c r="H610" s="84" t="str">
        <f t="shared" si="63"/>
        <v>Okahandja</v>
      </c>
      <c r="I610" s="123"/>
      <c r="J610" s="123" t="s">
        <v>1405</v>
      </c>
      <c r="K610" s="123">
        <v>111</v>
      </c>
      <c r="L610" s="122">
        <f t="shared" si="64"/>
        <v>6.2</v>
      </c>
      <c r="M610" s="122">
        <f t="shared" si="65"/>
        <v>6.2</v>
      </c>
    </row>
    <row r="611" spans="1:13" hidden="1" x14ac:dyDescent="0.2">
      <c r="A611" s="84" t="s">
        <v>2014</v>
      </c>
      <c r="B611" s="85">
        <v>44247</v>
      </c>
      <c r="C611" s="84" t="s">
        <v>2015</v>
      </c>
      <c r="D611" s="123" t="s">
        <v>1477</v>
      </c>
      <c r="E611" s="84" t="str">
        <f t="shared" si="60"/>
        <v>Johannes</v>
      </c>
      <c r="F611" s="84" t="str">
        <f t="shared" si="61"/>
        <v>Kotze</v>
      </c>
      <c r="G611" s="84" t="str">
        <f t="shared" si="62"/>
        <v>Men Senior</v>
      </c>
      <c r="H611" s="84" t="str">
        <f t="shared" si="63"/>
        <v>Okahandja</v>
      </c>
      <c r="I611" s="123"/>
      <c r="J611" s="123" t="s">
        <v>1421</v>
      </c>
      <c r="K611" s="123">
        <v>103</v>
      </c>
      <c r="L611" s="122">
        <f t="shared" si="64"/>
        <v>9.6999999999999993</v>
      </c>
      <c r="M611" s="122">
        <f t="shared" si="65"/>
        <v>9.6999999999999993</v>
      </c>
    </row>
    <row r="612" spans="1:13" hidden="1" x14ac:dyDescent="0.2">
      <c r="A612" s="84" t="s">
        <v>2014</v>
      </c>
      <c r="B612" s="85">
        <v>44247</v>
      </c>
      <c r="C612" s="84" t="s">
        <v>2015</v>
      </c>
      <c r="D612" s="123" t="s">
        <v>791</v>
      </c>
      <c r="E612" s="84" t="str">
        <f t="shared" si="60"/>
        <v>Heiko</v>
      </c>
      <c r="F612" s="84" t="str">
        <f t="shared" si="61"/>
        <v>Doll</v>
      </c>
      <c r="G612" s="84" t="str">
        <f t="shared" si="62"/>
        <v>Men Veteran</v>
      </c>
      <c r="H612" s="84" t="str">
        <f t="shared" si="63"/>
        <v>Okahandja</v>
      </c>
      <c r="I612" s="123"/>
      <c r="J612" s="123" t="s">
        <v>1405</v>
      </c>
      <c r="K612" s="123">
        <v>65</v>
      </c>
      <c r="L612" s="122">
        <f t="shared" si="64"/>
        <v>1</v>
      </c>
      <c r="M612" s="122">
        <f t="shared" si="65"/>
        <v>1</v>
      </c>
    </row>
    <row r="613" spans="1:13" hidden="1" x14ac:dyDescent="0.2">
      <c r="A613" s="84" t="s">
        <v>2014</v>
      </c>
      <c r="B613" s="85">
        <v>44247</v>
      </c>
      <c r="C613" s="84" t="s">
        <v>2015</v>
      </c>
      <c r="D613" s="123" t="s">
        <v>791</v>
      </c>
      <c r="E613" s="84" t="str">
        <f t="shared" si="60"/>
        <v>Heiko</v>
      </c>
      <c r="F613" s="84" t="str">
        <f t="shared" si="61"/>
        <v>Doll</v>
      </c>
      <c r="G613" s="84" t="str">
        <f t="shared" si="62"/>
        <v>Men Veteran</v>
      </c>
      <c r="H613" s="84" t="str">
        <f t="shared" si="63"/>
        <v>Okahandja</v>
      </c>
      <c r="I613" s="123"/>
      <c r="J613" s="123" t="s">
        <v>1405</v>
      </c>
      <c r="K613" s="123">
        <v>143</v>
      </c>
      <c r="L613" s="122">
        <f t="shared" si="64"/>
        <v>14.8</v>
      </c>
      <c r="M613" s="122">
        <f t="shared" si="65"/>
        <v>14.8</v>
      </c>
    </row>
    <row r="614" spans="1:13" hidden="1" x14ac:dyDescent="0.2">
      <c r="A614" s="84" t="s">
        <v>2014</v>
      </c>
      <c r="B614" s="85">
        <v>44247</v>
      </c>
      <c r="C614" s="84" t="s">
        <v>2015</v>
      </c>
      <c r="D614" s="123" t="s">
        <v>791</v>
      </c>
      <c r="E614" s="84" t="str">
        <f t="shared" si="60"/>
        <v>Heiko</v>
      </c>
      <c r="F614" s="84" t="str">
        <f t="shared" si="61"/>
        <v>Doll</v>
      </c>
      <c r="G614" s="84" t="str">
        <f t="shared" si="62"/>
        <v>Men Veteran</v>
      </c>
      <c r="H614" s="84" t="str">
        <f t="shared" si="63"/>
        <v>Okahandja</v>
      </c>
      <c r="I614" s="123" t="s">
        <v>2069</v>
      </c>
      <c r="J614" s="123"/>
      <c r="K614" s="123">
        <v>41</v>
      </c>
      <c r="L614" s="122">
        <f t="shared" si="64"/>
        <v>0.7</v>
      </c>
      <c r="M614" s="122">
        <f t="shared" si="65"/>
        <v>0.7</v>
      </c>
    </row>
    <row r="615" spans="1:13" hidden="1" x14ac:dyDescent="0.2">
      <c r="A615" s="84" t="s">
        <v>2014</v>
      </c>
      <c r="B615" s="85">
        <v>44247</v>
      </c>
      <c r="C615" s="84" t="s">
        <v>2015</v>
      </c>
      <c r="D615" s="123" t="s">
        <v>1858</v>
      </c>
      <c r="E615" s="84" t="str">
        <f t="shared" si="60"/>
        <v>Heiko Jnr</v>
      </c>
      <c r="F615" s="84" t="str">
        <f t="shared" si="61"/>
        <v>Doll</v>
      </c>
      <c r="G615" s="84" t="str">
        <f t="shared" si="62"/>
        <v>Men U/16</v>
      </c>
      <c r="H615" s="84" t="str">
        <f t="shared" si="63"/>
        <v>Okahandja</v>
      </c>
      <c r="I615" s="123" t="s">
        <v>7</v>
      </c>
      <c r="J615" s="123"/>
      <c r="K615" s="123">
        <v>32</v>
      </c>
      <c r="L615" s="122">
        <f t="shared" si="64"/>
        <v>1</v>
      </c>
      <c r="M615" s="122">
        <f t="shared" si="65"/>
        <v>1</v>
      </c>
    </row>
    <row r="616" spans="1:13" hidden="1" x14ac:dyDescent="0.2">
      <c r="A616" s="84" t="s">
        <v>2014</v>
      </c>
      <c r="B616" s="85">
        <v>44247</v>
      </c>
      <c r="C616" s="84" t="s">
        <v>2015</v>
      </c>
      <c r="D616" s="123" t="s">
        <v>1657</v>
      </c>
      <c r="E616" s="84" t="str">
        <f t="shared" si="60"/>
        <v>Tinus</v>
      </c>
      <c r="F616" s="84" t="str">
        <f t="shared" si="61"/>
        <v>Du Plessis</v>
      </c>
      <c r="G616" s="84" t="str">
        <f t="shared" si="62"/>
        <v>Men Senior</v>
      </c>
      <c r="H616" s="84" t="str">
        <f t="shared" si="63"/>
        <v>Okahandja</v>
      </c>
      <c r="I616" s="123"/>
      <c r="J616" s="123"/>
      <c r="K616" s="123"/>
      <c r="L616" s="122" t="str">
        <f t="shared" si="64"/>
        <v/>
      </c>
      <c r="M616" s="122" t="str">
        <f t="shared" si="65"/>
        <v/>
      </c>
    </row>
    <row r="617" spans="1:13" hidden="1" x14ac:dyDescent="0.2">
      <c r="A617" s="84" t="s">
        <v>2014</v>
      </c>
      <c r="B617" s="85">
        <v>44247</v>
      </c>
      <c r="C617" s="84" t="s">
        <v>2015</v>
      </c>
      <c r="D617" s="123" t="s">
        <v>694</v>
      </c>
      <c r="E617" s="84" t="str">
        <f t="shared" si="60"/>
        <v>Gerrit</v>
      </c>
      <c r="F617" s="84" t="str">
        <f t="shared" si="61"/>
        <v>Viljoen</v>
      </c>
      <c r="G617" s="84" t="str">
        <f t="shared" si="62"/>
        <v>Men Grand Masters</v>
      </c>
      <c r="H617" s="84" t="str">
        <f t="shared" si="63"/>
        <v>Okahandja</v>
      </c>
      <c r="I617" s="123"/>
      <c r="J617" s="123" t="s">
        <v>1405</v>
      </c>
      <c r="K617" s="123">
        <v>144</v>
      </c>
      <c r="L617" s="122">
        <f t="shared" si="64"/>
        <v>15.1</v>
      </c>
      <c r="M617" s="122">
        <f t="shared" si="65"/>
        <v>15.1</v>
      </c>
    </row>
    <row r="618" spans="1:13" hidden="1" x14ac:dyDescent="0.2">
      <c r="A618" s="84" t="s">
        <v>2014</v>
      </c>
      <c r="B618" s="85">
        <v>44247</v>
      </c>
      <c r="C618" s="84" t="s">
        <v>2015</v>
      </c>
      <c r="D618" s="123" t="s">
        <v>694</v>
      </c>
      <c r="E618" s="84" t="str">
        <f t="shared" si="60"/>
        <v>Gerrit</v>
      </c>
      <c r="F618" s="84" t="str">
        <f t="shared" si="61"/>
        <v>Viljoen</v>
      </c>
      <c r="G618" s="84" t="str">
        <f t="shared" si="62"/>
        <v>Men Grand Masters</v>
      </c>
      <c r="H618" s="84" t="str">
        <f t="shared" si="63"/>
        <v>Okahandja</v>
      </c>
      <c r="I618" s="123"/>
      <c r="J618" s="123" t="s">
        <v>1405</v>
      </c>
      <c r="K618" s="123">
        <v>138</v>
      </c>
      <c r="L618" s="122">
        <f t="shared" si="64"/>
        <v>13.1</v>
      </c>
      <c r="M618" s="122">
        <f t="shared" si="65"/>
        <v>13.1</v>
      </c>
    </row>
    <row r="619" spans="1:13" hidden="1" x14ac:dyDescent="0.2">
      <c r="A619" s="84" t="s">
        <v>2014</v>
      </c>
      <c r="B619" s="85">
        <v>44247</v>
      </c>
      <c r="C619" s="84" t="s">
        <v>2015</v>
      </c>
      <c r="D619" s="123" t="s">
        <v>694</v>
      </c>
      <c r="E619" s="84" t="str">
        <f t="shared" si="60"/>
        <v>Gerrit</v>
      </c>
      <c r="F619" s="84" t="str">
        <f t="shared" si="61"/>
        <v>Viljoen</v>
      </c>
      <c r="G619" s="84" t="str">
        <f t="shared" si="62"/>
        <v>Men Grand Masters</v>
      </c>
      <c r="H619" s="84" t="str">
        <f t="shared" si="63"/>
        <v>Okahandja</v>
      </c>
      <c r="I619" s="123"/>
      <c r="J619" s="123" t="s">
        <v>8</v>
      </c>
      <c r="K619" s="123">
        <v>82</v>
      </c>
      <c r="L619" s="122">
        <f t="shared" si="64"/>
        <v>4.4000000000000004</v>
      </c>
      <c r="M619" s="122">
        <f t="shared" si="65"/>
        <v>4.4000000000000004</v>
      </c>
    </row>
    <row r="620" spans="1:13" hidden="1" x14ac:dyDescent="0.2">
      <c r="A620" s="84" t="s">
        <v>2014</v>
      </c>
      <c r="B620" s="85">
        <v>44247</v>
      </c>
      <c r="C620" s="84" t="s">
        <v>2015</v>
      </c>
      <c r="D620" s="123" t="s">
        <v>694</v>
      </c>
      <c r="E620" s="84" t="str">
        <f t="shared" si="60"/>
        <v>Gerrit</v>
      </c>
      <c r="F620" s="84" t="str">
        <f t="shared" si="61"/>
        <v>Viljoen</v>
      </c>
      <c r="G620" s="84" t="str">
        <f t="shared" si="62"/>
        <v>Men Grand Masters</v>
      </c>
      <c r="H620" s="84" t="str">
        <f t="shared" si="63"/>
        <v>Okahandja</v>
      </c>
      <c r="I620" s="123"/>
      <c r="J620" s="123" t="s">
        <v>8</v>
      </c>
      <c r="K620" s="123">
        <v>84</v>
      </c>
      <c r="L620" s="122">
        <f t="shared" si="64"/>
        <v>4.7</v>
      </c>
      <c r="M620" s="122">
        <f t="shared" si="65"/>
        <v>4.7</v>
      </c>
    </row>
    <row r="621" spans="1:13" hidden="1" x14ac:dyDescent="0.2">
      <c r="A621" s="84" t="s">
        <v>2014</v>
      </c>
      <c r="B621" s="85">
        <v>44247</v>
      </c>
      <c r="C621" s="84" t="s">
        <v>2015</v>
      </c>
      <c r="D621" s="123" t="s">
        <v>1869</v>
      </c>
      <c r="E621" s="84" t="str">
        <f t="shared" si="60"/>
        <v>Wenzel</v>
      </c>
      <c r="F621" s="84" t="str">
        <f t="shared" si="61"/>
        <v>Smal</v>
      </c>
      <c r="G621" s="84" t="str">
        <f t="shared" si="62"/>
        <v>Men Senior</v>
      </c>
      <c r="H621" s="84" t="str">
        <f t="shared" si="63"/>
        <v>Welwitschia</v>
      </c>
      <c r="I621" s="123"/>
      <c r="J621" s="123" t="s">
        <v>1405</v>
      </c>
      <c r="K621" s="123">
        <v>102</v>
      </c>
      <c r="L621" s="122">
        <f t="shared" si="64"/>
        <v>4.5999999999999996</v>
      </c>
      <c r="M621" s="122">
        <f t="shared" si="65"/>
        <v>4.5999999999999996</v>
      </c>
    </row>
    <row r="622" spans="1:13" hidden="1" x14ac:dyDescent="0.2">
      <c r="A622" s="84" t="s">
        <v>2014</v>
      </c>
      <c r="B622" s="85">
        <v>44247</v>
      </c>
      <c r="C622" s="84" t="s">
        <v>2015</v>
      </c>
      <c r="D622" s="123" t="s">
        <v>1869</v>
      </c>
      <c r="E622" s="84" t="str">
        <f t="shared" si="60"/>
        <v>Wenzel</v>
      </c>
      <c r="F622" s="84" t="str">
        <f t="shared" si="61"/>
        <v>Smal</v>
      </c>
      <c r="G622" s="84" t="str">
        <f t="shared" si="62"/>
        <v>Men Senior</v>
      </c>
      <c r="H622" s="84" t="str">
        <f t="shared" si="63"/>
        <v>Welwitschia</v>
      </c>
      <c r="I622" s="123"/>
      <c r="J622" s="123" t="s">
        <v>1405</v>
      </c>
      <c r="K622" s="123">
        <v>114</v>
      </c>
      <c r="L622" s="122">
        <f t="shared" si="64"/>
        <v>6.8</v>
      </c>
      <c r="M622" s="122">
        <f t="shared" si="65"/>
        <v>6.8</v>
      </c>
    </row>
    <row r="623" spans="1:13" hidden="1" x14ac:dyDescent="0.2">
      <c r="A623" s="84" t="s">
        <v>2014</v>
      </c>
      <c r="B623" s="85">
        <v>44247</v>
      </c>
      <c r="C623" s="84" t="s">
        <v>2015</v>
      </c>
      <c r="D623" s="123" t="s">
        <v>1869</v>
      </c>
      <c r="E623" s="84" t="str">
        <f t="shared" si="60"/>
        <v>Wenzel</v>
      </c>
      <c r="F623" s="84" t="str">
        <f t="shared" si="61"/>
        <v>Smal</v>
      </c>
      <c r="G623" s="84" t="str">
        <f t="shared" si="62"/>
        <v>Men Senior</v>
      </c>
      <c r="H623" s="84" t="str">
        <f t="shared" si="63"/>
        <v>Welwitschia</v>
      </c>
      <c r="I623" s="123"/>
      <c r="J623" s="123" t="s">
        <v>1405</v>
      </c>
      <c r="K623" s="123">
        <v>134</v>
      </c>
      <c r="L623" s="122">
        <f t="shared" si="64"/>
        <v>11.8</v>
      </c>
      <c r="M623" s="122">
        <f t="shared" si="65"/>
        <v>11.8</v>
      </c>
    </row>
    <row r="624" spans="1:13" hidden="1" x14ac:dyDescent="0.2">
      <c r="A624" s="84" t="s">
        <v>2014</v>
      </c>
      <c r="B624" s="85">
        <v>44247</v>
      </c>
      <c r="C624" s="84" t="s">
        <v>2015</v>
      </c>
      <c r="D624" s="123" t="s">
        <v>1869</v>
      </c>
      <c r="E624" s="84" t="str">
        <f t="shared" si="60"/>
        <v>Wenzel</v>
      </c>
      <c r="F624" s="84" t="str">
        <f t="shared" si="61"/>
        <v>Smal</v>
      </c>
      <c r="G624" s="84" t="str">
        <f t="shared" si="62"/>
        <v>Men Senior</v>
      </c>
      <c r="H624" s="84" t="str">
        <f t="shared" si="63"/>
        <v>Welwitschia</v>
      </c>
      <c r="I624" s="123"/>
      <c r="J624" s="123" t="s">
        <v>8</v>
      </c>
      <c r="K624" s="123">
        <v>69</v>
      </c>
      <c r="L624" s="122">
        <f t="shared" si="64"/>
        <v>2.6</v>
      </c>
      <c r="M624" s="122">
        <f t="shared" si="65"/>
        <v>2.6</v>
      </c>
    </row>
    <row r="625" spans="1:13" hidden="1" x14ac:dyDescent="0.2">
      <c r="A625" s="84" t="s">
        <v>2014</v>
      </c>
      <c r="B625" s="85">
        <v>44247</v>
      </c>
      <c r="C625" s="84" t="s">
        <v>2015</v>
      </c>
      <c r="D625" s="123" t="s">
        <v>1935</v>
      </c>
      <c r="E625" s="84" t="str">
        <f t="shared" si="60"/>
        <v>Terence</v>
      </c>
      <c r="F625" s="84" t="str">
        <f t="shared" si="61"/>
        <v>Knowles</v>
      </c>
      <c r="G625" s="84" t="str">
        <f t="shared" si="62"/>
        <v>Men U/21</v>
      </c>
      <c r="H625" s="84" t="str">
        <f t="shared" si="63"/>
        <v>Welwitschia</v>
      </c>
      <c r="I625" s="123"/>
      <c r="J625" s="123" t="s">
        <v>1406</v>
      </c>
      <c r="K625" s="123">
        <v>113</v>
      </c>
      <c r="L625" s="122">
        <f t="shared" si="64"/>
        <v>5.7</v>
      </c>
      <c r="M625" s="122">
        <f t="shared" si="65"/>
        <v>5.7</v>
      </c>
    </row>
    <row r="626" spans="1:13" hidden="1" x14ac:dyDescent="0.2">
      <c r="A626" s="84" t="s">
        <v>2014</v>
      </c>
      <c r="B626" s="85">
        <v>44247</v>
      </c>
      <c r="C626" s="84" t="s">
        <v>2015</v>
      </c>
      <c r="D626" s="123" t="s">
        <v>1935</v>
      </c>
      <c r="E626" s="84" t="str">
        <f t="shared" si="60"/>
        <v>Terence</v>
      </c>
      <c r="F626" s="84" t="str">
        <f t="shared" si="61"/>
        <v>Knowles</v>
      </c>
      <c r="G626" s="84" t="str">
        <f t="shared" si="62"/>
        <v>Men U/21</v>
      </c>
      <c r="H626" s="84" t="str">
        <f t="shared" si="63"/>
        <v>Welwitschia</v>
      </c>
      <c r="I626" s="123"/>
      <c r="J626" s="123" t="s">
        <v>1406</v>
      </c>
      <c r="K626" s="123">
        <v>92</v>
      </c>
      <c r="L626" s="122">
        <f t="shared" si="64"/>
        <v>2.8</v>
      </c>
      <c r="M626" s="122">
        <f t="shared" si="65"/>
        <v>2.8</v>
      </c>
    </row>
    <row r="627" spans="1:13" hidden="1" x14ac:dyDescent="0.2">
      <c r="A627" s="84" t="s">
        <v>2014</v>
      </c>
      <c r="B627" s="85">
        <v>44247</v>
      </c>
      <c r="C627" s="84" t="s">
        <v>2015</v>
      </c>
      <c r="D627" s="123" t="s">
        <v>740</v>
      </c>
      <c r="E627" s="84" t="str">
        <f t="shared" si="60"/>
        <v>Andre</v>
      </c>
      <c r="F627" s="84" t="str">
        <f t="shared" si="61"/>
        <v>Muller</v>
      </c>
      <c r="G627" s="84" t="str">
        <f t="shared" si="62"/>
        <v>Men Grand Masters</v>
      </c>
      <c r="H627" s="84" t="str">
        <f t="shared" si="63"/>
        <v>Welwitschia</v>
      </c>
      <c r="I627" s="123"/>
      <c r="J627" s="123" t="s">
        <v>1405</v>
      </c>
      <c r="K627" s="123">
        <v>83</v>
      </c>
      <c r="L627" s="122">
        <f t="shared" si="64"/>
        <v>2.2999999999999998</v>
      </c>
      <c r="M627" s="122">
        <f t="shared" si="65"/>
        <v>2.2999999999999998</v>
      </c>
    </row>
    <row r="628" spans="1:13" hidden="1" x14ac:dyDescent="0.2">
      <c r="A628" s="84" t="s">
        <v>2014</v>
      </c>
      <c r="B628" s="85">
        <v>44247</v>
      </c>
      <c r="C628" s="84" t="s">
        <v>2015</v>
      </c>
      <c r="D628" s="123" t="s">
        <v>998</v>
      </c>
      <c r="E628" s="84" t="str">
        <f t="shared" si="60"/>
        <v>Wilfred</v>
      </c>
      <c r="F628" s="84" t="str">
        <f t="shared" si="61"/>
        <v>Matthys</v>
      </c>
      <c r="G628" s="84" t="str">
        <f t="shared" si="62"/>
        <v>Men Veteran</v>
      </c>
      <c r="H628" s="84" t="str">
        <f t="shared" si="63"/>
        <v>Welwitschia</v>
      </c>
      <c r="I628" s="123"/>
      <c r="J628" s="123" t="s">
        <v>8</v>
      </c>
      <c r="K628" s="123">
        <v>65</v>
      </c>
      <c r="L628" s="122">
        <f t="shared" si="64"/>
        <v>2.2000000000000002</v>
      </c>
      <c r="M628" s="122">
        <f t="shared" si="65"/>
        <v>2.2000000000000002</v>
      </c>
    </row>
    <row r="629" spans="1:13" hidden="1" x14ac:dyDescent="0.2">
      <c r="A629" s="84" t="s">
        <v>2014</v>
      </c>
      <c r="B629" s="85">
        <v>44247</v>
      </c>
      <c r="C629" s="84" t="s">
        <v>2015</v>
      </c>
      <c r="D629" s="123" t="s">
        <v>1698</v>
      </c>
      <c r="E629" s="84" t="str">
        <f t="shared" si="60"/>
        <v>Daniel</v>
      </c>
      <c r="F629" s="84" t="str">
        <f t="shared" si="61"/>
        <v>Pretorius</v>
      </c>
      <c r="G629" s="84" t="str">
        <f t="shared" si="62"/>
        <v>Men Senior</v>
      </c>
      <c r="H629" s="84" t="str">
        <f t="shared" si="63"/>
        <v>Welwitschia</v>
      </c>
      <c r="I629" s="123"/>
      <c r="J629" s="123"/>
      <c r="K629" s="123"/>
      <c r="L629" s="122" t="str">
        <f t="shared" si="64"/>
        <v/>
      </c>
      <c r="M629" s="122" t="str">
        <f t="shared" si="65"/>
        <v/>
      </c>
    </row>
    <row r="630" spans="1:13" hidden="1" x14ac:dyDescent="0.2">
      <c r="A630" s="84" t="s">
        <v>2014</v>
      </c>
      <c r="B630" s="85">
        <v>44247</v>
      </c>
      <c r="C630" s="84" t="s">
        <v>2015</v>
      </c>
      <c r="D630" s="123" t="s">
        <v>1698</v>
      </c>
      <c r="E630" s="84" t="str">
        <f t="shared" si="60"/>
        <v>Daniel</v>
      </c>
      <c r="F630" s="84" t="str">
        <f t="shared" si="61"/>
        <v>Pretorius</v>
      </c>
      <c r="G630" s="84" t="str">
        <f t="shared" si="62"/>
        <v>Men Senior</v>
      </c>
      <c r="H630" s="84" t="str">
        <f t="shared" si="63"/>
        <v>Welwitschia</v>
      </c>
      <c r="I630" s="123"/>
      <c r="J630" s="123"/>
      <c r="K630" s="123"/>
      <c r="L630" s="122" t="str">
        <f t="shared" si="64"/>
        <v/>
      </c>
      <c r="M630" s="122" t="str">
        <f t="shared" si="65"/>
        <v/>
      </c>
    </row>
    <row r="631" spans="1:13" hidden="1" x14ac:dyDescent="0.2">
      <c r="A631" s="84" t="s">
        <v>2014</v>
      </c>
      <c r="B631" s="85">
        <v>44247</v>
      </c>
      <c r="C631" s="84" t="s">
        <v>2015</v>
      </c>
      <c r="D631" s="123" t="s">
        <v>1666</v>
      </c>
      <c r="E631" s="84" t="str">
        <f t="shared" si="60"/>
        <v>GJ</v>
      </c>
      <c r="F631" s="84" t="str">
        <f t="shared" si="61"/>
        <v>Oosthuizen</v>
      </c>
      <c r="G631" s="84" t="str">
        <f t="shared" si="62"/>
        <v>Men Senior</v>
      </c>
      <c r="H631" s="84" t="str">
        <f t="shared" si="63"/>
        <v>Welwitschia</v>
      </c>
      <c r="I631" s="123" t="s">
        <v>2069</v>
      </c>
      <c r="J631" s="123"/>
      <c r="K631" s="123">
        <v>45</v>
      </c>
      <c r="L631" s="122">
        <f t="shared" si="64"/>
        <v>0.9</v>
      </c>
      <c r="M631" s="122">
        <f t="shared" si="65"/>
        <v>0.9</v>
      </c>
    </row>
    <row r="632" spans="1:13" hidden="1" x14ac:dyDescent="0.2">
      <c r="A632" s="84" t="s">
        <v>2014</v>
      </c>
      <c r="B632" s="85">
        <v>44247</v>
      </c>
      <c r="C632" s="84" t="s">
        <v>2015</v>
      </c>
      <c r="D632" s="123" t="s">
        <v>1781</v>
      </c>
      <c r="E632" s="84" t="str">
        <f t="shared" si="60"/>
        <v>Riaan</v>
      </c>
      <c r="F632" s="84" t="str">
        <f t="shared" si="61"/>
        <v>Van Rhyn</v>
      </c>
      <c r="G632" s="84" t="str">
        <f t="shared" si="62"/>
        <v>Men Senior</v>
      </c>
      <c r="H632" s="84" t="str">
        <f t="shared" si="63"/>
        <v>Welwitschia</v>
      </c>
      <c r="I632" s="123" t="s">
        <v>2069</v>
      </c>
      <c r="J632" s="123"/>
      <c r="K632" s="123">
        <v>42</v>
      </c>
      <c r="L632" s="122">
        <f t="shared" si="64"/>
        <v>0.8</v>
      </c>
      <c r="M632" s="122">
        <f t="shared" si="65"/>
        <v>0.8</v>
      </c>
    </row>
    <row r="633" spans="1:13" hidden="1" x14ac:dyDescent="0.2">
      <c r="A633" s="84" t="s">
        <v>2014</v>
      </c>
      <c r="B633" s="85">
        <v>44247</v>
      </c>
      <c r="C633" s="84" t="s">
        <v>2015</v>
      </c>
      <c r="D633" s="123" t="s">
        <v>551</v>
      </c>
      <c r="E633" s="84" t="str">
        <f t="shared" si="60"/>
        <v>Willem</v>
      </c>
      <c r="F633" s="84" t="str">
        <f t="shared" si="61"/>
        <v>Steyn</v>
      </c>
      <c r="G633" s="84" t="str">
        <f t="shared" si="62"/>
        <v>Men Veteran</v>
      </c>
      <c r="H633" s="84" t="str">
        <f t="shared" si="63"/>
        <v>Welwitschia</v>
      </c>
      <c r="I633" s="123"/>
      <c r="J633" s="123" t="s">
        <v>1406</v>
      </c>
      <c r="K633" s="123">
        <v>118</v>
      </c>
      <c r="L633" s="122">
        <f t="shared" si="64"/>
        <v>6.6</v>
      </c>
      <c r="M633" s="122">
        <f t="shared" si="65"/>
        <v>6.6</v>
      </c>
    </row>
    <row r="634" spans="1:13" hidden="1" x14ac:dyDescent="0.2">
      <c r="A634" s="84" t="s">
        <v>2014</v>
      </c>
      <c r="B634" s="85">
        <v>44247</v>
      </c>
      <c r="C634" s="84" t="s">
        <v>2015</v>
      </c>
      <c r="D634" s="123" t="s">
        <v>551</v>
      </c>
      <c r="E634" s="84" t="str">
        <f t="shared" si="60"/>
        <v>Willem</v>
      </c>
      <c r="F634" s="84" t="str">
        <f t="shared" si="61"/>
        <v>Steyn</v>
      </c>
      <c r="G634" s="84" t="str">
        <f t="shared" si="62"/>
        <v>Men Veteran</v>
      </c>
      <c r="H634" s="84" t="str">
        <f t="shared" si="63"/>
        <v>Welwitschia</v>
      </c>
      <c r="I634" s="123"/>
      <c r="J634" s="123" t="s">
        <v>1406</v>
      </c>
      <c r="K634" s="123">
        <v>110</v>
      </c>
      <c r="L634" s="122">
        <f t="shared" si="64"/>
        <v>5.2</v>
      </c>
      <c r="M634" s="122">
        <f t="shared" si="65"/>
        <v>5.2</v>
      </c>
    </row>
    <row r="635" spans="1:13" hidden="1" x14ac:dyDescent="0.2">
      <c r="A635" s="84" t="s">
        <v>2014</v>
      </c>
      <c r="B635" s="85">
        <v>44247</v>
      </c>
      <c r="C635" s="84" t="s">
        <v>2015</v>
      </c>
      <c r="D635" s="123" t="s">
        <v>551</v>
      </c>
      <c r="E635" s="84" t="str">
        <f t="shared" si="60"/>
        <v>Willem</v>
      </c>
      <c r="F635" s="84" t="str">
        <f t="shared" si="61"/>
        <v>Steyn</v>
      </c>
      <c r="G635" s="84" t="str">
        <f t="shared" si="62"/>
        <v>Men Veteran</v>
      </c>
      <c r="H635" s="84" t="str">
        <f t="shared" si="63"/>
        <v>Welwitschia</v>
      </c>
      <c r="I635" s="123"/>
      <c r="J635" s="123" t="s">
        <v>1406</v>
      </c>
      <c r="K635" s="123">
        <v>98</v>
      </c>
      <c r="L635" s="122">
        <f t="shared" si="64"/>
        <v>3.4</v>
      </c>
      <c r="M635" s="122">
        <f t="shared" si="65"/>
        <v>3.4</v>
      </c>
    </row>
    <row r="636" spans="1:13" hidden="1" x14ac:dyDescent="0.2">
      <c r="A636" s="84" t="s">
        <v>2014</v>
      </c>
      <c r="B636" s="85">
        <v>44247</v>
      </c>
      <c r="C636" s="84" t="s">
        <v>2015</v>
      </c>
      <c r="D636" s="123" t="s">
        <v>551</v>
      </c>
      <c r="E636" s="84" t="str">
        <f t="shared" si="60"/>
        <v>Willem</v>
      </c>
      <c r="F636" s="84" t="str">
        <f t="shared" si="61"/>
        <v>Steyn</v>
      </c>
      <c r="G636" s="84" t="str">
        <f t="shared" si="62"/>
        <v>Men Veteran</v>
      </c>
      <c r="H636" s="84" t="str">
        <f t="shared" si="63"/>
        <v>Welwitschia</v>
      </c>
      <c r="I636" s="123"/>
      <c r="J636" s="123"/>
      <c r="K636" s="123"/>
      <c r="L636" s="122" t="str">
        <f t="shared" si="64"/>
        <v/>
      </c>
      <c r="M636" s="122" t="str">
        <f t="shared" si="65"/>
        <v/>
      </c>
    </row>
    <row r="637" spans="1:13" hidden="1" x14ac:dyDescent="0.2">
      <c r="A637" s="84" t="s">
        <v>2014</v>
      </c>
      <c r="B637" s="85">
        <v>44247</v>
      </c>
      <c r="C637" s="84" t="s">
        <v>2015</v>
      </c>
      <c r="D637" s="123" t="s">
        <v>551</v>
      </c>
      <c r="E637" s="84" t="str">
        <f t="shared" si="60"/>
        <v>Willem</v>
      </c>
      <c r="F637" s="84" t="str">
        <f t="shared" si="61"/>
        <v>Steyn</v>
      </c>
      <c r="G637" s="84" t="str">
        <f t="shared" si="62"/>
        <v>Men Veteran</v>
      </c>
      <c r="H637" s="84" t="str">
        <f t="shared" si="63"/>
        <v>Welwitschia</v>
      </c>
      <c r="I637" s="123"/>
      <c r="J637" s="123" t="s">
        <v>1405</v>
      </c>
      <c r="K637" s="123">
        <v>147</v>
      </c>
      <c r="L637" s="122">
        <f t="shared" si="64"/>
        <v>16.2</v>
      </c>
      <c r="M637" s="122">
        <f t="shared" si="65"/>
        <v>16.2</v>
      </c>
    </row>
    <row r="638" spans="1:13" hidden="1" x14ac:dyDescent="0.2">
      <c r="A638" s="84" t="s">
        <v>2014</v>
      </c>
      <c r="B638" s="85">
        <v>44247</v>
      </c>
      <c r="C638" s="84" t="s">
        <v>2015</v>
      </c>
      <c r="D638" s="123" t="s">
        <v>551</v>
      </c>
      <c r="E638" s="84" t="str">
        <f t="shared" si="60"/>
        <v>Willem</v>
      </c>
      <c r="F638" s="84" t="str">
        <f t="shared" si="61"/>
        <v>Steyn</v>
      </c>
      <c r="G638" s="84" t="str">
        <f t="shared" si="62"/>
        <v>Men Veteran</v>
      </c>
      <c r="H638" s="84" t="str">
        <f t="shared" si="63"/>
        <v>Welwitschia</v>
      </c>
      <c r="I638" s="123"/>
      <c r="J638" s="123" t="s">
        <v>8</v>
      </c>
      <c r="K638" s="123">
        <v>78</v>
      </c>
      <c r="L638" s="122">
        <f t="shared" si="64"/>
        <v>3.8</v>
      </c>
      <c r="M638" s="122">
        <f t="shared" si="65"/>
        <v>3.8</v>
      </c>
    </row>
    <row r="639" spans="1:13" hidden="1" x14ac:dyDescent="0.2">
      <c r="A639" s="84" t="s">
        <v>2014</v>
      </c>
      <c r="B639" s="85">
        <v>44247</v>
      </c>
      <c r="C639" s="84" t="s">
        <v>2015</v>
      </c>
      <c r="D639" s="123" t="s">
        <v>608</v>
      </c>
      <c r="E639" s="84" t="str">
        <f t="shared" si="60"/>
        <v>Carlien</v>
      </c>
      <c r="F639" s="84" t="str">
        <f t="shared" si="61"/>
        <v>Steyn</v>
      </c>
      <c r="G639" s="84" t="str">
        <f t="shared" si="62"/>
        <v>Ladies Veteran</v>
      </c>
      <c r="H639" s="84" t="str">
        <f t="shared" si="63"/>
        <v>Welwitschia</v>
      </c>
      <c r="I639" s="123"/>
      <c r="J639" s="123" t="s">
        <v>1405</v>
      </c>
      <c r="K639" s="123">
        <v>98</v>
      </c>
      <c r="L639" s="122">
        <f t="shared" si="64"/>
        <v>4</v>
      </c>
      <c r="M639" s="122">
        <f t="shared" si="65"/>
        <v>4</v>
      </c>
    </row>
    <row r="640" spans="1:13" hidden="1" x14ac:dyDescent="0.2">
      <c r="A640" s="84" t="s">
        <v>2014</v>
      </c>
      <c r="B640" s="85">
        <v>44247</v>
      </c>
      <c r="C640" s="84" t="s">
        <v>2015</v>
      </c>
      <c r="D640" s="123" t="s">
        <v>608</v>
      </c>
      <c r="E640" s="84" t="str">
        <f t="shared" si="60"/>
        <v>Carlien</v>
      </c>
      <c r="F640" s="84" t="str">
        <f t="shared" si="61"/>
        <v>Steyn</v>
      </c>
      <c r="G640" s="84" t="str">
        <f t="shared" si="62"/>
        <v>Ladies Veteran</v>
      </c>
      <c r="H640" s="84" t="str">
        <f t="shared" si="63"/>
        <v>Welwitschia</v>
      </c>
      <c r="I640" s="123"/>
      <c r="J640" s="123" t="s">
        <v>1405</v>
      </c>
      <c r="K640" s="123">
        <v>86</v>
      </c>
      <c r="L640" s="122">
        <f t="shared" si="64"/>
        <v>2.6</v>
      </c>
      <c r="M640" s="122">
        <f t="shared" si="65"/>
        <v>2.6</v>
      </c>
    </row>
    <row r="641" spans="1:13" hidden="1" x14ac:dyDescent="0.2">
      <c r="A641" s="84" t="s">
        <v>2014</v>
      </c>
      <c r="B641" s="85">
        <v>44247</v>
      </c>
      <c r="C641" s="84" t="s">
        <v>2015</v>
      </c>
      <c r="D641" s="123" t="s">
        <v>608</v>
      </c>
      <c r="E641" s="84" t="str">
        <f t="shared" si="60"/>
        <v>Carlien</v>
      </c>
      <c r="F641" s="84" t="str">
        <f t="shared" si="61"/>
        <v>Steyn</v>
      </c>
      <c r="G641" s="84" t="str">
        <f t="shared" si="62"/>
        <v>Ladies Veteran</v>
      </c>
      <c r="H641" s="84" t="str">
        <f t="shared" si="63"/>
        <v>Welwitschia</v>
      </c>
      <c r="I641" s="123"/>
      <c r="J641" s="123"/>
      <c r="K641" s="123"/>
      <c r="L641" s="122" t="str">
        <f t="shared" si="64"/>
        <v/>
      </c>
      <c r="M641" s="122" t="str">
        <f t="shared" si="65"/>
        <v/>
      </c>
    </row>
    <row r="642" spans="1:13" hidden="1" x14ac:dyDescent="0.2">
      <c r="A642" s="84" t="s">
        <v>2014</v>
      </c>
      <c r="B642" s="85">
        <v>44247</v>
      </c>
      <c r="C642" s="84" t="s">
        <v>2015</v>
      </c>
      <c r="D642" s="123" t="s">
        <v>608</v>
      </c>
      <c r="E642" s="84" t="str">
        <f t="shared" si="60"/>
        <v>Carlien</v>
      </c>
      <c r="F642" s="84" t="str">
        <f t="shared" si="61"/>
        <v>Steyn</v>
      </c>
      <c r="G642" s="84" t="str">
        <f t="shared" si="62"/>
        <v>Ladies Veteran</v>
      </c>
      <c r="H642" s="84" t="str">
        <f t="shared" si="63"/>
        <v>Welwitschia</v>
      </c>
      <c r="I642" s="123"/>
      <c r="J642" s="123" t="s">
        <v>1405</v>
      </c>
      <c r="K642" s="123">
        <v>80</v>
      </c>
      <c r="L642" s="122">
        <f t="shared" si="64"/>
        <v>2</v>
      </c>
      <c r="M642" s="122">
        <f t="shared" si="65"/>
        <v>2</v>
      </c>
    </row>
    <row r="643" spans="1:13" hidden="1" x14ac:dyDescent="0.2">
      <c r="A643" s="84" t="s">
        <v>2014</v>
      </c>
      <c r="B643" s="85">
        <v>44247</v>
      </c>
      <c r="C643" s="84" t="s">
        <v>2015</v>
      </c>
      <c r="D643" s="123" t="s">
        <v>608</v>
      </c>
      <c r="E643" s="84" t="str">
        <f t="shared" ref="E643:E657" si="66">IF(D643="","",VLOOKUP(D643,Master,3,FALSE))</f>
        <v>Carlien</v>
      </c>
      <c r="F643" s="84" t="str">
        <f t="shared" ref="F643:F657" si="67">IF(D643="","",VLOOKUP(D643,Master,4,FALSE))</f>
        <v>Steyn</v>
      </c>
      <c r="G643" s="84" t="str">
        <f t="shared" ref="G643:G657" si="68">IF(D643="","",VLOOKUP(D643,Master,5,FALSE))</f>
        <v>Ladies Veteran</v>
      </c>
      <c r="H643" s="84" t="str">
        <f t="shared" ref="H643:H657" si="69">IF(D643="","",VLOOKUP(D643,Master,2,FALSE))</f>
        <v>Welwitschia</v>
      </c>
      <c r="I643" s="123"/>
      <c r="J643" s="123" t="s">
        <v>1405</v>
      </c>
      <c r="K643" s="123">
        <v>121</v>
      </c>
      <c r="L643" s="122">
        <f t="shared" ref="L643:L657" si="70">IF(K643="","",IF(I643="",ROUND(HLOOKUP(J643,kgList,K643,FALSE),1),ROUND(HLOOKUP(I643,kgList,K643,FALSE),1)))</f>
        <v>8.3000000000000007</v>
      </c>
      <c r="M643" s="122">
        <f t="shared" ref="M643:M657" si="71">IF(L643="","",IF(COUNTA(I643:J643)&gt;1,"Edible or Inedible",IF(COUNTA(I643)=1,L643*1,IF(COUNTA(J643)=1,L643*1,"ERROR"))))</f>
        <v>8.3000000000000007</v>
      </c>
    </row>
    <row r="644" spans="1:13" hidden="1" x14ac:dyDescent="0.2">
      <c r="A644" s="84" t="s">
        <v>2014</v>
      </c>
      <c r="B644" s="85">
        <v>44247</v>
      </c>
      <c r="C644" s="84" t="s">
        <v>2015</v>
      </c>
      <c r="D644" s="123" t="s">
        <v>608</v>
      </c>
      <c r="E644" s="84" t="str">
        <f t="shared" si="66"/>
        <v>Carlien</v>
      </c>
      <c r="F644" s="84" t="str">
        <f t="shared" si="67"/>
        <v>Steyn</v>
      </c>
      <c r="G644" s="84" t="str">
        <f t="shared" si="68"/>
        <v>Ladies Veteran</v>
      </c>
      <c r="H644" s="84" t="str">
        <f t="shared" si="69"/>
        <v>Welwitschia</v>
      </c>
      <c r="I644" s="123"/>
      <c r="J644" s="123" t="s">
        <v>1405</v>
      </c>
      <c r="K644" s="123">
        <v>111</v>
      </c>
      <c r="L644" s="122">
        <f t="shared" si="70"/>
        <v>6.2</v>
      </c>
      <c r="M644" s="122">
        <f t="shared" si="71"/>
        <v>6.2</v>
      </c>
    </row>
    <row r="645" spans="1:13" hidden="1" x14ac:dyDescent="0.2">
      <c r="A645" s="84" t="s">
        <v>2014</v>
      </c>
      <c r="B645" s="85">
        <v>44247</v>
      </c>
      <c r="C645" s="84" t="s">
        <v>2015</v>
      </c>
      <c r="D645" s="123" t="s">
        <v>608</v>
      </c>
      <c r="E645" s="84" t="str">
        <f t="shared" si="66"/>
        <v>Carlien</v>
      </c>
      <c r="F645" s="84" t="str">
        <f t="shared" si="67"/>
        <v>Steyn</v>
      </c>
      <c r="G645" s="84" t="str">
        <f t="shared" si="68"/>
        <v>Ladies Veteran</v>
      </c>
      <c r="H645" s="84" t="str">
        <f t="shared" si="69"/>
        <v>Welwitschia</v>
      </c>
      <c r="I645" s="123"/>
      <c r="J645" s="123" t="s">
        <v>1406</v>
      </c>
      <c r="K645" s="123">
        <v>101</v>
      </c>
      <c r="L645" s="122">
        <f t="shared" si="70"/>
        <v>3.8</v>
      </c>
      <c r="M645" s="122">
        <f t="shared" si="71"/>
        <v>3.8</v>
      </c>
    </row>
    <row r="646" spans="1:13" hidden="1" x14ac:dyDescent="0.2">
      <c r="A646" s="84" t="s">
        <v>2014</v>
      </c>
      <c r="B646" s="85">
        <v>44247</v>
      </c>
      <c r="C646" s="84" t="s">
        <v>2015</v>
      </c>
      <c r="D646" s="123" t="s">
        <v>608</v>
      </c>
      <c r="E646" s="84" t="str">
        <f t="shared" si="66"/>
        <v>Carlien</v>
      </c>
      <c r="F646" s="84" t="str">
        <f t="shared" si="67"/>
        <v>Steyn</v>
      </c>
      <c r="G646" s="84" t="str">
        <f t="shared" si="68"/>
        <v>Ladies Veteran</v>
      </c>
      <c r="H646" s="84" t="str">
        <f t="shared" si="69"/>
        <v>Welwitschia</v>
      </c>
      <c r="I646" s="123"/>
      <c r="J646" s="123"/>
      <c r="K646" s="123"/>
      <c r="L646" s="122" t="str">
        <f t="shared" si="70"/>
        <v/>
      </c>
      <c r="M646" s="122" t="str">
        <f t="shared" si="71"/>
        <v/>
      </c>
    </row>
    <row r="647" spans="1:13" hidden="1" x14ac:dyDescent="0.2">
      <c r="A647" s="84" t="s">
        <v>2014</v>
      </c>
      <c r="B647" s="85">
        <v>44247</v>
      </c>
      <c r="C647" s="84" t="s">
        <v>2015</v>
      </c>
      <c r="D647" s="123" t="s">
        <v>603</v>
      </c>
      <c r="E647" s="84" t="str">
        <f t="shared" si="66"/>
        <v>Nols</v>
      </c>
      <c r="F647" s="84" t="str">
        <f t="shared" si="67"/>
        <v>Diedericks</v>
      </c>
      <c r="G647" s="84" t="str">
        <f t="shared" si="68"/>
        <v>Men Senior</v>
      </c>
      <c r="H647" s="84" t="str">
        <f t="shared" si="69"/>
        <v>Welwitschia</v>
      </c>
      <c r="I647" s="123"/>
      <c r="J647" s="123"/>
      <c r="K647" s="123"/>
      <c r="L647" s="122" t="str">
        <f t="shared" si="70"/>
        <v/>
      </c>
      <c r="M647" s="122" t="str">
        <f t="shared" si="71"/>
        <v/>
      </c>
    </row>
    <row r="648" spans="1:13" hidden="1" x14ac:dyDescent="0.2">
      <c r="A648" s="84" t="s">
        <v>2014</v>
      </c>
      <c r="B648" s="85">
        <v>44247</v>
      </c>
      <c r="C648" s="84" t="s">
        <v>2015</v>
      </c>
      <c r="D648" s="123" t="s">
        <v>603</v>
      </c>
      <c r="E648" s="84" t="str">
        <f t="shared" si="66"/>
        <v>Nols</v>
      </c>
      <c r="F648" s="84" t="str">
        <f t="shared" si="67"/>
        <v>Diedericks</v>
      </c>
      <c r="G648" s="84" t="str">
        <f t="shared" si="68"/>
        <v>Men Senior</v>
      </c>
      <c r="H648" s="84" t="str">
        <f t="shared" si="69"/>
        <v>Welwitschia</v>
      </c>
      <c r="I648" s="123"/>
      <c r="J648" s="123" t="s">
        <v>1405</v>
      </c>
      <c r="K648" s="123">
        <v>100</v>
      </c>
      <c r="L648" s="122">
        <f t="shared" si="70"/>
        <v>4.3</v>
      </c>
      <c r="M648" s="122">
        <f t="shared" si="71"/>
        <v>4.3</v>
      </c>
    </row>
    <row r="649" spans="1:13" hidden="1" x14ac:dyDescent="0.2">
      <c r="A649" s="84" t="s">
        <v>2014</v>
      </c>
      <c r="B649" s="85">
        <v>44247</v>
      </c>
      <c r="C649" s="84" t="s">
        <v>2015</v>
      </c>
      <c r="D649" s="123" t="s">
        <v>603</v>
      </c>
      <c r="E649" s="84" t="str">
        <f t="shared" si="66"/>
        <v>Nols</v>
      </c>
      <c r="F649" s="84" t="str">
        <f t="shared" si="67"/>
        <v>Diedericks</v>
      </c>
      <c r="G649" s="84" t="str">
        <f t="shared" si="68"/>
        <v>Men Senior</v>
      </c>
      <c r="H649" s="84" t="str">
        <f t="shared" si="69"/>
        <v>Welwitschia</v>
      </c>
      <c r="I649" s="123"/>
      <c r="J649" s="123" t="s">
        <v>1406</v>
      </c>
      <c r="K649" s="123">
        <v>101</v>
      </c>
      <c r="L649" s="122">
        <f t="shared" si="70"/>
        <v>3.8</v>
      </c>
      <c r="M649" s="122">
        <f t="shared" si="71"/>
        <v>3.8</v>
      </c>
    </row>
    <row r="650" spans="1:13" hidden="1" x14ac:dyDescent="0.2">
      <c r="A650" s="84" t="s">
        <v>2014</v>
      </c>
      <c r="B650" s="85">
        <v>44247</v>
      </c>
      <c r="C650" s="84" t="s">
        <v>2015</v>
      </c>
      <c r="D650" s="123" t="s">
        <v>540</v>
      </c>
      <c r="E650" s="84" t="str">
        <f t="shared" si="66"/>
        <v>Bertie</v>
      </c>
      <c r="F650" s="84" t="str">
        <f t="shared" si="67"/>
        <v>Diedericks</v>
      </c>
      <c r="G650" s="84" t="str">
        <f t="shared" si="68"/>
        <v>Men Grand Masters</v>
      </c>
      <c r="H650" s="84" t="str">
        <f t="shared" si="69"/>
        <v>Welwitschia</v>
      </c>
      <c r="I650" s="123"/>
      <c r="J650" s="123" t="s">
        <v>1405</v>
      </c>
      <c r="K650" s="123">
        <v>120</v>
      </c>
      <c r="L650" s="122">
        <f t="shared" si="70"/>
        <v>8.1</v>
      </c>
      <c r="M650" s="122">
        <f t="shared" si="71"/>
        <v>8.1</v>
      </c>
    </row>
    <row r="651" spans="1:13" hidden="1" x14ac:dyDescent="0.2">
      <c r="A651" s="84" t="s">
        <v>2014</v>
      </c>
      <c r="B651" s="85">
        <v>44247</v>
      </c>
      <c r="C651" s="84" t="s">
        <v>2015</v>
      </c>
      <c r="D651" s="123" t="s">
        <v>540</v>
      </c>
      <c r="E651" s="84" t="str">
        <f t="shared" si="66"/>
        <v>Bertie</v>
      </c>
      <c r="F651" s="84" t="str">
        <f t="shared" si="67"/>
        <v>Diedericks</v>
      </c>
      <c r="G651" s="84" t="str">
        <f t="shared" si="68"/>
        <v>Men Grand Masters</v>
      </c>
      <c r="H651" s="84" t="str">
        <f t="shared" si="69"/>
        <v>Welwitschia</v>
      </c>
      <c r="I651" s="123"/>
      <c r="J651" s="123" t="s">
        <v>1405</v>
      </c>
      <c r="K651" s="123">
        <v>121</v>
      </c>
      <c r="L651" s="122">
        <f t="shared" si="70"/>
        <v>8.3000000000000007</v>
      </c>
      <c r="M651" s="122">
        <f t="shared" si="71"/>
        <v>8.3000000000000007</v>
      </c>
    </row>
    <row r="652" spans="1:13" hidden="1" x14ac:dyDescent="0.2">
      <c r="A652" s="84" t="s">
        <v>2014</v>
      </c>
      <c r="B652" s="85">
        <v>44247</v>
      </c>
      <c r="C652" s="84" t="s">
        <v>2015</v>
      </c>
      <c r="D652" s="123" t="s">
        <v>540</v>
      </c>
      <c r="E652" s="84" t="str">
        <f t="shared" si="66"/>
        <v>Bertie</v>
      </c>
      <c r="F652" s="84" t="str">
        <f t="shared" si="67"/>
        <v>Diedericks</v>
      </c>
      <c r="G652" s="84" t="str">
        <f t="shared" si="68"/>
        <v>Men Grand Masters</v>
      </c>
      <c r="H652" s="84" t="str">
        <f t="shared" si="69"/>
        <v>Welwitschia</v>
      </c>
      <c r="I652" s="123"/>
      <c r="J652" s="123" t="s">
        <v>1405</v>
      </c>
      <c r="K652" s="123">
        <v>142</v>
      </c>
      <c r="L652" s="122">
        <f t="shared" si="70"/>
        <v>14.4</v>
      </c>
      <c r="M652" s="122">
        <f t="shared" si="71"/>
        <v>14.4</v>
      </c>
    </row>
    <row r="653" spans="1:13" hidden="1" x14ac:dyDescent="0.2">
      <c r="A653" s="84" t="s">
        <v>2014</v>
      </c>
      <c r="B653" s="85">
        <v>44247</v>
      </c>
      <c r="C653" s="84" t="s">
        <v>2015</v>
      </c>
      <c r="D653" s="123" t="s">
        <v>540</v>
      </c>
      <c r="E653" s="84" t="str">
        <f t="shared" si="66"/>
        <v>Bertie</v>
      </c>
      <c r="F653" s="84" t="str">
        <f t="shared" si="67"/>
        <v>Diedericks</v>
      </c>
      <c r="G653" s="84" t="str">
        <f t="shared" si="68"/>
        <v>Men Grand Masters</v>
      </c>
      <c r="H653" s="84" t="str">
        <f t="shared" si="69"/>
        <v>Welwitschia</v>
      </c>
      <c r="I653" s="123"/>
      <c r="J653" s="123" t="s">
        <v>1405</v>
      </c>
      <c r="K653" s="123">
        <v>154</v>
      </c>
      <c r="L653" s="122">
        <f t="shared" si="70"/>
        <v>19.100000000000001</v>
      </c>
      <c r="M653" s="122">
        <f t="shared" si="71"/>
        <v>19.100000000000001</v>
      </c>
    </row>
    <row r="654" spans="1:13" hidden="1" x14ac:dyDescent="0.2">
      <c r="A654" s="84" t="s">
        <v>2014</v>
      </c>
      <c r="B654" s="85">
        <v>44247</v>
      </c>
      <c r="C654" s="84" t="s">
        <v>2015</v>
      </c>
      <c r="D654" s="123" t="s">
        <v>540</v>
      </c>
      <c r="E654" s="84" t="str">
        <f t="shared" si="66"/>
        <v>Bertie</v>
      </c>
      <c r="F654" s="84" t="str">
        <f t="shared" si="67"/>
        <v>Diedericks</v>
      </c>
      <c r="G654" s="84" t="str">
        <f t="shared" si="68"/>
        <v>Men Grand Masters</v>
      </c>
      <c r="H654" s="84" t="str">
        <f t="shared" si="69"/>
        <v>Welwitschia</v>
      </c>
      <c r="I654" s="123"/>
      <c r="J654" s="123" t="s">
        <v>1406</v>
      </c>
      <c r="K654" s="123">
        <v>83</v>
      </c>
      <c r="L654" s="122">
        <f t="shared" si="70"/>
        <v>1.9</v>
      </c>
      <c r="M654" s="122">
        <f t="shared" si="71"/>
        <v>1.9</v>
      </c>
    </row>
    <row r="655" spans="1:13" hidden="1" x14ac:dyDescent="0.2">
      <c r="A655" s="84" t="s">
        <v>2014</v>
      </c>
      <c r="B655" s="85">
        <v>44247</v>
      </c>
      <c r="C655" s="84" t="s">
        <v>2015</v>
      </c>
      <c r="D655" s="123" t="s">
        <v>540</v>
      </c>
      <c r="E655" s="84" t="str">
        <f t="shared" si="66"/>
        <v>Bertie</v>
      </c>
      <c r="F655" s="84" t="str">
        <f t="shared" si="67"/>
        <v>Diedericks</v>
      </c>
      <c r="G655" s="84" t="str">
        <f t="shared" si="68"/>
        <v>Men Grand Masters</v>
      </c>
      <c r="H655" s="84" t="str">
        <f t="shared" si="69"/>
        <v>Welwitschia</v>
      </c>
      <c r="I655" s="123"/>
      <c r="J655" s="123" t="s">
        <v>1421</v>
      </c>
      <c r="K655" s="123">
        <v>125</v>
      </c>
      <c r="L655" s="122">
        <f t="shared" si="70"/>
        <v>17.899999999999999</v>
      </c>
      <c r="M655" s="122">
        <f t="shared" si="71"/>
        <v>17.899999999999999</v>
      </c>
    </row>
    <row r="656" spans="1:13" hidden="1" x14ac:dyDescent="0.2">
      <c r="A656" s="84" t="s">
        <v>2014</v>
      </c>
      <c r="B656" s="85">
        <v>44247</v>
      </c>
      <c r="C656" s="84" t="s">
        <v>2015</v>
      </c>
      <c r="D656" s="123" t="s">
        <v>680</v>
      </c>
      <c r="E656" s="84" t="str">
        <f t="shared" si="66"/>
        <v>Andre</v>
      </c>
      <c r="F656" s="84" t="str">
        <f t="shared" si="67"/>
        <v>Aggenbag</v>
      </c>
      <c r="G656" s="84" t="str">
        <f t="shared" si="68"/>
        <v>Men Senior</v>
      </c>
      <c r="H656" s="84" t="str">
        <f t="shared" si="69"/>
        <v>Welwitschia</v>
      </c>
      <c r="I656" s="123"/>
      <c r="J656" s="123"/>
      <c r="K656" s="123"/>
      <c r="L656" s="122" t="str">
        <f t="shared" si="70"/>
        <v/>
      </c>
      <c r="M656" s="122" t="str">
        <f t="shared" si="71"/>
        <v/>
      </c>
    </row>
    <row r="657" spans="1:13" hidden="1" x14ac:dyDescent="0.2">
      <c r="A657" s="84" t="s">
        <v>2014</v>
      </c>
      <c r="B657" s="85">
        <v>44247</v>
      </c>
      <c r="C657" s="84" t="s">
        <v>2015</v>
      </c>
      <c r="D657" s="123" t="s">
        <v>680</v>
      </c>
      <c r="E657" s="84" t="str">
        <f t="shared" si="66"/>
        <v>Andre</v>
      </c>
      <c r="F657" s="84" t="str">
        <f t="shared" si="67"/>
        <v>Aggenbag</v>
      </c>
      <c r="G657" s="84" t="str">
        <f t="shared" si="68"/>
        <v>Men Senior</v>
      </c>
      <c r="H657" s="84" t="str">
        <f t="shared" si="69"/>
        <v>Welwitschia</v>
      </c>
      <c r="I657" s="123"/>
      <c r="J657" s="123"/>
      <c r="K657" s="123"/>
      <c r="L657" s="122" t="str">
        <f t="shared" si="70"/>
        <v/>
      </c>
      <c r="M657" s="122" t="str">
        <f t="shared" si="71"/>
        <v/>
      </c>
    </row>
    <row r="658" spans="1:13" hidden="1" x14ac:dyDescent="0.2">
      <c r="A658" s="86" t="s">
        <v>2097</v>
      </c>
      <c r="B658" s="85">
        <v>44303</v>
      </c>
      <c r="C658" s="86" t="s">
        <v>2098</v>
      </c>
      <c r="D658" s="123" t="s">
        <v>770</v>
      </c>
      <c r="E658" s="84" t="str">
        <f t="shared" ref="E658:E721" si="72">IF(D658="","",VLOOKUP(D658,Master,3,FALSE))</f>
        <v>Henning</v>
      </c>
      <c r="F658" s="84" t="str">
        <f t="shared" ref="F658:F721" si="73">IF(D658="","",VLOOKUP(D658,Master,4,FALSE))</f>
        <v>Du plessis</v>
      </c>
      <c r="G658" s="84" t="str">
        <f t="shared" ref="G658:G721" si="74">IF(D658="","",VLOOKUP(D658,Master,5,FALSE))</f>
        <v>Men Master</v>
      </c>
      <c r="H658" s="84" t="str">
        <f t="shared" ref="H658:H721" si="75">IF(D658="","",VLOOKUP(D658,Master,2,FALSE))</f>
        <v>Atlantic Angling Club</v>
      </c>
      <c r="I658" s="123"/>
      <c r="J658" s="123" t="s">
        <v>20</v>
      </c>
      <c r="K658" s="123">
        <v>67</v>
      </c>
      <c r="L658" s="122">
        <f t="shared" ref="L658:L721" si="76">IF(K658="","",IF(I658="",ROUND(HLOOKUP(J658,kgList,K658,FALSE),1),ROUND(HLOOKUP(I658,kgList,K658,FALSE),1)))</f>
        <v>1.1000000000000001</v>
      </c>
      <c r="M658" s="122">
        <f t="shared" ref="M658:M721" si="77">IF(L658="","",IF(COUNTA(I658:J658)&gt;1,"Edible or Inedible",IF(COUNTA(I658)=1,L658*1,IF(COUNTA(J658)=1,L658*1,"ERROR"))))</f>
        <v>1.1000000000000001</v>
      </c>
    </row>
    <row r="659" spans="1:13" hidden="1" x14ac:dyDescent="0.2">
      <c r="A659" s="86" t="s">
        <v>2097</v>
      </c>
      <c r="B659" s="85">
        <v>44303</v>
      </c>
      <c r="C659" s="86" t="s">
        <v>2098</v>
      </c>
      <c r="D659" s="123" t="s">
        <v>548</v>
      </c>
      <c r="E659" s="84" t="str">
        <f t="shared" si="72"/>
        <v>Johan</v>
      </c>
      <c r="F659" s="84" t="str">
        <f t="shared" si="73"/>
        <v>Mostert</v>
      </c>
      <c r="G659" s="84" t="str">
        <f t="shared" si="74"/>
        <v>Men Senior</v>
      </c>
      <c r="H659" s="84" t="str">
        <f t="shared" si="75"/>
        <v>Atlantic Angling Club</v>
      </c>
      <c r="I659" s="123"/>
      <c r="J659" s="123" t="s">
        <v>1405</v>
      </c>
      <c r="K659" s="123">
        <v>148</v>
      </c>
      <c r="L659" s="122">
        <f t="shared" si="76"/>
        <v>16.600000000000001</v>
      </c>
      <c r="M659" s="122">
        <f t="shared" si="77"/>
        <v>16.600000000000001</v>
      </c>
    </row>
    <row r="660" spans="1:13" hidden="1" x14ac:dyDescent="0.2">
      <c r="A660" s="86" t="s">
        <v>2097</v>
      </c>
      <c r="B660" s="85">
        <v>44303</v>
      </c>
      <c r="C660" s="86" t="s">
        <v>2098</v>
      </c>
      <c r="D660" s="123" t="s">
        <v>776</v>
      </c>
      <c r="E660" s="84" t="str">
        <f t="shared" si="72"/>
        <v>Natasha</v>
      </c>
      <c r="F660" s="84" t="str">
        <f t="shared" si="73"/>
        <v>Mostert</v>
      </c>
      <c r="G660" s="84" t="str">
        <f t="shared" si="74"/>
        <v>Ladies Senior</v>
      </c>
      <c r="H660" s="84" t="str">
        <f t="shared" si="75"/>
        <v>Atlantic Angling Club</v>
      </c>
      <c r="I660" s="123"/>
      <c r="J660" s="123"/>
      <c r="K660" s="123"/>
      <c r="L660" s="122" t="str">
        <f t="shared" si="76"/>
        <v/>
      </c>
      <c r="M660" s="122" t="str">
        <f t="shared" si="77"/>
        <v/>
      </c>
    </row>
    <row r="661" spans="1:13" hidden="1" x14ac:dyDescent="0.2">
      <c r="A661" s="86" t="s">
        <v>2097</v>
      </c>
      <c r="B661" s="85">
        <v>44303</v>
      </c>
      <c r="C661" s="86" t="s">
        <v>2098</v>
      </c>
      <c r="D661" s="123" t="s">
        <v>995</v>
      </c>
      <c r="E661" s="84" t="str">
        <f t="shared" si="72"/>
        <v>Jaco</v>
      </c>
      <c r="F661" s="84" t="str">
        <f t="shared" si="73"/>
        <v>Venter</v>
      </c>
      <c r="G661" s="84" t="str">
        <f t="shared" si="74"/>
        <v>Men Master</v>
      </c>
      <c r="H661" s="84" t="str">
        <f t="shared" si="75"/>
        <v>Atlantic Angling Club</v>
      </c>
      <c r="I661" s="123"/>
      <c r="J661" s="123" t="s">
        <v>1406</v>
      </c>
      <c r="K661" s="123">
        <v>80</v>
      </c>
      <c r="L661" s="122">
        <f t="shared" si="76"/>
        <v>1.7</v>
      </c>
      <c r="M661" s="122">
        <f t="shared" si="77"/>
        <v>1.7</v>
      </c>
    </row>
    <row r="662" spans="1:13" hidden="1" x14ac:dyDescent="0.2">
      <c r="A662" s="86" t="s">
        <v>2097</v>
      </c>
      <c r="B662" s="85">
        <v>44303</v>
      </c>
      <c r="C662" s="86" t="s">
        <v>2098</v>
      </c>
      <c r="D662" s="123" t="s">
        <v>1709</v>
      </c>
      <c r="E662" s="84" t="str">
        <f t="shared" si="72"/>
        <v>Sven</v>
      </c>
      <c r="F662" s="84" t="str">
        <f t="shared" si="73"/>
        <v>Welzig</v>
      </c>
      <c r="G662" s="84" t="str">
        <f t="shared" si="74"/>
        <v>Men U/21</v>
      </c>
      <c r="H662" s="84" t="str">
        <f t="shared" si="75"/>
        <v>Atlantic Angling Club</v>
      </c>
      <c r="I662" s="123"/>
      <c r="J662" s="123" t="s">
        <v>1432</v>
      </c>
      <c r="K662" s="123">
        <v>80</v>
      </c>
      <c r="L662" s="122">
        <f t="shared" si="76"/>
        <v>6.4</v>
      </c>
      <c r="M662" s="122">
        <f t="shared" si="77"/>
        <v>6.4</v>
      </c>
    </row>
    <row r="663" spans="1:13" hidden="1" x14ac:dyDescent="0.2">
      <c r="A663" s="86" t="s">
        <v>2097</v>
      </c>
      <c r="B663" s="85">
        <v>44303</v>
      </c>
      <c r="C663" s="86" t="s">
        <v>2098</v>
      </c>
      <c r="D663" s="123" t="s">
        <v>1834</v>
      </c>
      <c r="E663" s="84" t="str">
        <f t="shared" si="72"/>
        <v>Andy</v>
      </c>
      <c r="F663" s="84" t="str">
        <f t="shared" si="73"/>
        <v>Welzig</v>
      </c>
      <c r="G663" s="84" t="str">
        <f t="shared" si="74"/>
        <v>Men Master</v>
      </c>
      <c r="H663" s="84" t="str">
        <f t="shared" si="75"/>
        <v>Atlantic Angling Club</v>
      </c>
      <c r="I663" s="123"/>
      <c r="J663" s="123" t="s">
        <v>1406</v>
      </c>
      <c r="K663" s="123">
        <v>94</v>
      </c>
      <c r="L663" s="122">
        <f t="shared" si="76"/>
        <v>3</v>
      </c>
      <c r="M663" s="122">
        <f t="shared" si="77"/>
        <v>3</v>
      </c>
    </row>
    <row r="664" spans="1:13" hidden="1" x14ac:dyDescent="0.2">
      <c r="A664" s="86" t="s">
        <v>2097</v>
      </c>
      <c r="B664" s="85">
        <v>44303</v>
      </c>
      <c r="C664" s="86" t="s">
        <v>2098</v>
      </c>
      <c r="D664" s="123" t="s">
        <v>682</v>
      </c>
      <c r="E664" s="84" t="str">
        <f t="shared" si="72"/>
        <v>Hennie</v>
      </c>
      <c r="F664" s="84" t="str">
        <f t="shared" si="73"/>
        <v>Roets</v>
      </c>
      <c r="G664" s="84" t="str">
        <f t="shared" si="74"/>
        <v>Men Veteran</v>
      </c>
      <c r="H664" s="84" t="str">
        <f t="shared" si="75"/>
        <v>Atlantic Angling Club</v>
      </c>
      <c r="I664" s="123"/>
      <c r="J664" s="123" t="s">
        <v>1383</v>
      </c>
      <c r="K664" s="123">
        <v>74</v>
      </c>
      <c r="L664" s="122">
        <f t="shared" si="76"/>
        <v>7.4</v>
      </c>
      <c r="M664" s="122">
        <f t="shared" si="77"/>
        <v>7.4</v>
      </c>
    </row>
    <row r="665" spans="1:13" hidden="1" x14ac:dyDescent="0.2">
      <c r="A665" s="86" t="s">
        <v>2097</v>
      </c>
      <c r="B665" s="85">
        <v>44303</v>
      </c>
      <c r="C665" s="86" t="s">
        <v>2098</v>
      </c>
      <c r="D665" s="123" t="s">
        <v>682</v>
      </c>
      <c r="E665" s="84" t="str">
        <f t="shared" si="72"/>
        <v>Hennie</v>
      </c>
      <c r="F665" s="84" t="str">
        <f t="shared" si="73"/>
        <v>Roets</v>
      </c>
      <c r="G665" s="84" t="str">
        <f t="shared" si="74"/>
        <v>Men Veteran</v>
      </c>
      <c r="H665" s="84" t="str">
        <f t="shared" si="75"/>
        <v>Atlantic Angling Club</v>
      </c>
      <c r="I665" s="123" t="s">
        <v>22</v>
      </c>
      <c r="J665" s="123"/>
      <c r="K665" s="123">
        <v>42</v>
      </c>
      <c r="L665" s="122">
        <f t="shared" si="76"/>
        <v>1</v>
      </c>
      <c r="M665" s="122">
        <f t="shared" si="77"/>
        <v>1</v>
      </c>
    </row>
    <row r="666" spans="1:13" hidden="1" x14ac:dyDescent="0.2">
      <c r="A666" s="86" t="s">
        <v>2097</v>
      </c>
      <c r="B666" s="85">
        <v>44303</v>
      </c>
      <c r="C666" s="86" t="s">
        <v>2098</v>
      </c>
      <c r="D666" s="123" t="s">
        <v>1699</v>
      </c>
      <c r="E666" s="84" t="str">
        <f t="shared" si="72"/>
        <v>Stefano</v>
      </c>
      <c r="F666" s="84" t="str">
        <f t="shared" si="73"/>
        <v>Strappazzon</v>
      </c>
      <c r="G666" s="84" t="str">
        <f t="shared" si="74"/>
        <v>Men Senior</v>
      </c>
      <c r="H666" s="84" t="str">
        <f t="shared" si="75"/>
        <v>Atlantic Angling Club</v>
      </c>
      <c r="I666" s="123"/>
      <c r="J666" s="123" t="s">
        <v>1405</v>
      </c>
      <c r="K666" s="123">
        <v>136</v>
      </c>
      <c r="L666" s="122">
        <f t="shared" si="76"/>
        <v>12.4</v>
      </c>
      <c r="M666" s="122">
        <f t="shared" si="77"/>
        <v>12.4</v>
      </c>
    </row>
    <row r="667" spans="1:13" hidden="1" x14ac:dyDescent="0.2">
      <c r="A667" s="86" t="s">
        <v>2097</v>
      </c>
      <c r="B667" s="85">
        <v>44303</v>
      </c>
      <c r="C667" s="86" t="s">
        <v>2098</v>
      </c>
      <c r="D667" s="123" t="s">
        <v>1699</v>
      </c>
      <c r="E667" s="84" t="str">
        <f t="shared" si="72"/>
        <v>Stefano</v>
      </c>
      <c r="F667" s="84" t="str">
        <f t="shared" si="73"/>
        <v>Strappazzon</v>
      </c>
      <c r="G667" s="84" t="str">
        <f t="shared" si="74"/>
        <v>Men Senior</v>
      </c>
      <c r="H667" s="84" t="str">
        <f t="shared" si="75"/>
        <v>Atlantic Angling Club</v>
      </c>
      <c r="I667" s="123"/>
      <c r="J667" s="123" t="s">
        <v>1405</v>
      </c>
      <c r="K667" s="123">
        <v>106</v>
      </c>
      <c r="L667" s="122">
        <f t="shared" si="76"/>
        <v>5.3</v>
      </c>
      <c r="M667" s="122">
        <f t="shared" si="77"/>
        <v>5.3</v>
      </c>
    </row>
    <row r="668" spans="1:13" hidden="1" x14ac:dyDescent="0.2">
      <c r="A668" s="86" t="s">
        <v>2097</v>
      </c>
      <c r="B668" s="85">
        <v>44303</v>
      </c>
      <c r="C668" s="86" t="s">
        <v>2098</v>
      </c>
      <c r="D668" s="123" t="s">
        <v>935</v>
      </c>
      <c r="E668" s="84" t="str">
        <f t="shared" si="72"/>
        <v>Jaco</v>
      </c>
      <c r="F668" s="84" t="str">
        <f t="shared" si="73"/>
        <v>MacGillygudy</v>
      </c>
      <c r="G668" s="84" t="str">
        <f t="shared" si="74"/>
        <v>Men Veteran</v>
      </c>
      <c r="H668" s="84" t="str">
        <f t="shared" si="75"/>
        <v>Atlantic Angling Club</v>
      </c>
      <c r="I668" s="123"/>
      <c r="J668" s="123"/>
      <c r="K668" s="123"/>
      <c r="L668" s="122" t="str">
        <f t="shared" si="76"/>
        <v/>
      </c>
      <c r="M668" s="122" t="str">
        <f t="shared" si="77"/>
        <v/>
      </c>
    </row>
    <row r="669" spans="1:13" hidden="1" x14ac:dyDescent="0.2">
      <c r="A669" s="86" t="s">
        <v>2097</v>
      </c>
      <c r="B669" s="85">
        <v>44303</v>
      </c>
      <c r="C669" s="86" t="s">
        <v>2098</v>
      </c>
      <c r="D669" s="123" t="s">
        <v>861</v>
      </c>
      <c r="E669" s="84" t="str">
        <f t="shared" si="72"/>
        <v>Enya</v>
      </c>
      <c r="F669" s="84" t="str">
        <f t="shared" si="73"/>
        <v>MacGillygudy</v>
      </c>
      <c r="G669" s="84" t="str">
        <f t="shared" si="74"/>
        <v>Ladies U/16</v>
      </c>
      <c r="H669" s="84" t="str">
        <f t="shared" si="75"/>
        <v>Atlantic Angling Club</v>
      </c>
      <c r="I669" s="123"/>
      <c r="J669" s="123"/>
      <c r="K669" s="123"/>
      <c r="L669" s="122" t="str">
        <f t="shared" si="76"/>
        <v/>
      </c>
      <c r="M669" s="122" t="str">
        <f t="shared" si="77"/>
        <v/>
      </c>
    </row>
    <row r="670" spans="1:13" hidden="1" x14ac:dyDescent="0.2">
      <c r="A670" s="86" t="s">
        <v>2097</v>
      </c>
      <c r="B670" s="85">
        <v>44303</v>
      </c>
      <c r="C670" s="86" t="s">
        <v>2098</v>
      </c>
      <c r="D670" s="123" t="s">
        <v>1264</v>
      </c>
      <c r="E670" s="84" t="str">
        <f t="shared" si="72"/>
        <v>Karmen</v>
      </c>
      <c r="F670" s="84" t="str">
        <f t="shared" si="73"/>
        <v>Mynhardt</v>
      </c>
      <c r="G670" s="84" t="str">
        <f t="shared" si="74"/>
        <v>Ladies Master</v>
      </c>
      <c r="H670" s="84" t="str">
        <f t="shared" si="75"/>
        <v>Atlantic Angling Club</v>
      </c>
      <c r="I670" s="123"/>
      <c r="J670" s="123" t="s">
        <v>1405</v>
      </c>
      <c r="K670" s="123">
        <v>100</v>
      </c>
      <c r="L670" s="122">
        <f t="shared" si="76"/>
        <v>4.3</v>
      </c>
      <c r="M670" s="122">
        <f t="shared" si="77"/>
        <v>4.3</v>
      </c>
    </row>
    <row r="671" spans="1:13" hidden="1" x14ac:dyDescent="0.2">
      <c r="A671" s="86" t="s">
        <v>2097</v>
      </c>
      <c r="B671" s="85">
        <v>44303</v>
      </c>
      <c r="C671" s="86" t="s">
        <v>2098</v>
      </c>
      <c r="D671" s="123" t="s">
        <v>999</v>
      </c>
      <c r="E671" s="84" t="str">
        <f t="shared" si="72"/>
        <v>Sarel</v>
      </c>
      <c r="F671" s="84" t="str">
        <f t="shared" si="73"/>
        <v>Mynhardt</v>
      </c>
      <c r="G671" s="84" t="str">
        <f t="shared" si="74"/>
        <v>Men Master</v>
      </c>
      <c r="H671" s="84" t="str">
        <f t="shared" si="75"/>
        <v>Atlantic Angling Club</v>
      </c>
      <c r="I671" s="123"/>
      <c r="J671" s="123" t="s">
        <v>1405</v>
      </c>
      <c r="K671" s="123">
        <v>110</v>
      </c>
      <c r="L671" s="122">
        <f t="shared" si="76"/>
        <v>6</v>
      </c>
      <c r="M671" s="122">
        <f t="shared" si="77"/>
        <v>6</v>
      </c>
    </row>
    <row r="672" spans="1:13" hidden="1" x14ac:dyDescent="0.2">
      <c r="A672" s="86" t="s">
        <v>2097</v>
      </c>
      <c r="B672" s="85">
        <v>44303</v>
      </c>
      <c r="C672" s="86" t="s">
        <v>2098</v>
      </c>
      <c r="D672" s="123" t="s">
        <v>1936</v>
      </c>
      <c r="E672" s="84" t="str">
        <f t="shared" si="72"/>
        <v>Andre</v>
      </c>
      <c r="F672" s="84" t="str">
        <f t="shared" si="73"/>
        <v>Nell</v>
      </c>
      <c r="G672" s="84" t="str">
        <f t="shared" si="74"/>
        <v>Men Grand Masters</v>
      </c>
      <c r="H672" s="84" t="str">
        <f t="shared" si="75"/>
        <v>Atlantic Angling Club</v>
      </c>
      <c r="I672" s="123"/>
      <c r="J672" s="123" t="s">
        <v>1385</v>
      </c>
      <c r="K672" s="123">
        <v>36</v>
      </c>
      <c r="L672" s="122">
        <f t="shared" si="76"/>
        <v>1.8</v>
      </c>
      <c r="M672" s="122">
        <f t="shared" si="77"/>
        <v>1.8</v>
      </c>
    </row>
    <row r="673" spans="1:13" hidden="1" x14ac:dyDescent="0.2">
      <c r="A673" s="86" t="s">
        <v>2097</v>
      </c>
      <c r="B673" s="85">
        <v>44303</v>
      </c>
      <c r="C673" s="86" t="s">
        <v>2098</v>
      </c>
      <c r="D673" s="123" t="s">
        <v>1137</v>
      </c>
      <c r="E673" s="84" t="str">
        <f t="shared" si="72"/>
        <v>Luigi Primo</v>
      </c>
      <c r="F673" s="84" t="str">
        <f t="shared" si="73"/>
        <v>Strappazzon</v>
      </c>
      <c r="G673" s="84" t="str">
        <f t="shared" si="74"/>
        <v>Men U/16</v>
      </c>
      <c r="H673" s="84" t="str">
        <f t="shared" si="75"/>
        <v>Atlantic Angling Club</v>
      </c>
      <c r="I673" s="123"/>
      <c r="J673" s="123" t="s">
        <v>10</v>
      </c>
      <c r="K673" s="123">
        <v>40</v>
      </c>
      <c r="L673" s="122">
        <f t="shared" si="76"/>
        <v>1</v>
      </c>
      <c r="M673" s="122">
        <f t="shared" si="77"/>
        <v>1</v>
      </c>
    </row>
    <row r="674" spans="1:13" hidden="1" x14ac:dyDescent="0.2">
      <c r="A674" s="86" t="s">
        <v>2097</v>
      </c>
      <c r="B674" s="85">
        <v>44303</v>
      </c>
      <c r="C674" s="86" t="s">
        <v>2098</v>
      </c>
      <c r="D674" s="123" t="s">
        <v>1849</v>
      </c>
      <c r="E674" s="84" t="str">
        <f t="shared" si="72"/>
        <v>Jacobus</v>
      </c>
      <c r="F674" s="84" t="str">
        <f t="shared" si="73"/>
        <v>Steyl</v>
      </c>
      <c r="G674" s="84" t="str">
        <f t="shared" si="74"/>
        <v>Men Grand Masters</v>
      </c>
      <c r="H674" s="84" t="str">
        <f t="shared" si="75"/>
        <v>Atlantic Angling Club</v>
      </c>
      <c r="I674" s="123"/>
      <c r="J674" s="123"/>
      <c r="K674" s="123"/>
      <c r="L674" s="122" t="str">
        <f t="shared" si="76"/>
        <v/>
      </c>
      <c r="M674" s="122" t="str">
        <f t="shared" si="77"/>
        <v/>
      </c>
    </row>
    <row r="675" spans="1:13" hidden="1" x14ac:dyDescent="0.2">
      <c r="A675" s="86" t="s">
        <v>2097</v>
      </c>
      <c r="B675" s="85">
        <v>44303</v>
      </c>
      <c r="C675" s="86" t="s">
        <v>2098</v>
      </c>
      <c r="D675" s="123" t="s">
        <v>1570</v>
      </c>
      <c r="E675" s="84" t="str">
        <f t="shared" si="72"/>
        <v>Andre</v>
      </c>
      <c r="F675" s="84" t="str">
        <f t="shared" si="73"/>
        <v>Bachran</v>
      </c>
      <c r="G675" s="84" t="str">
        <f t="shared" si="74"/>
        <v>Men Master</v>
      </c>
      <c r="H675" s="84" t="str">
        <f t="shared" si="75"/>
        <v>Atlantic Angling Club</v>
      </c>
      <c r="I675" s="123"/>
      <c r="J675" s="123" t="s">
        <v>1406</v>
      </c>
      <c r="K675" s="123">
        <v>88</v>
      </c>
      <c r="L675" s="122">
        <f t="shared" si="76"/>
        <v>2.4</v>
      </c>
      <c r="M675" s="122">
        <f t="shared" si="77"/>
        <v>2.4</v>
      </c>
    </row>
    <row r="676" spans="1:13" hidden="1" x14ac:dyDescent="0.2">
      <c r="A676" s="86" t="s">
        <v>2097</v>
      </c>
      <c r="B676" s="85">
        <v>44303</v>
      </c>
      <c r="C676" s="86" t="s">
        <v>2098</v>
      </c>
      <c r="D676" s="123" t="s">
        <v>589</v>
      </c>
      <c r="E676" s="84" t="str">
        <f t="shared" si="72"/>
        <v>Kai</v>
      </c>
      <c r="F676" s="84" t="str">
        <f t="shared" si="73"/>
        <v>Metzger</v>
      </c>
      <c r="G676" s="84" t="str">
        <f t="shared" si="74"/>
        <v>Men Veteran</v>
      </c>
      <c r="H676" s="84" t="str">
        <f t="shared" si="75"/>
        <v>Atlantic Angling Club</v>
      </c>
      <c r="I676" s="123"/>
      <c r="J676" s="123" t="s">
        <v>1405</v>
      </c>
      <c r="K676" s="123">
        <v>91</v>
      </c>
      <c r="L676" s="122">
        <f t="shared" si="76"/>
        <v>3.1</v>
      </c>
      <c r="M676" s="122">
        <f t="shared" si="77"/>
        <v>3.1</v>
      </c>
    </row>
    <row r="677" spans="1:13" hidden="1" x14ac:dyDescent="0.2">
      <c r="A677" s="86" t="s">
        <v>2097</v>
      </c>
      <c r="B677" s="85">
        <v>44303</v>
      </c>
      <c r="C677" s="86" t="s">
        <v>2098</v>
      </c>
      <c r="D677" s="123" t="s">
        <v>589</v>
      </c>
      <c r="E677" s="84" t="str">
        <f t="shared" si="72"/>
        <v>Kai</v>
      </c>
      <c r="F677" s="84" t="str">
        <f t="shared" si="73"/>
        <v>Metzger</v>
      </c>
      <c r="G677" s="84" t="str">
        <f t="shared" si="74"/>
        <v>Men Veteran</v>
      </c>
      <c r="H677" s="84" t="str">
        <f t="shared" si="75"/>
        <v>Atlantic Angling Club</v>
      </c>
      <c r="I677" s="123"/>
      <c r="J677" s="123" t="s">
        <v>1405</v>
      </c>
      <c r="K677" s="123">
        <v>90</v>
      </c>
      <c r="L677" s="122">
        <f t="shared" si="76"/>
        <v>3</v>
      </c>
      <c r="M677" s="122">
        <f t="shared" si="77"/>
        <v>3</v>
      </c>
    </row>
    <row r="678" spans="1:13" hidden="1" x14ac:dyDescent="0.2">
      <c r="A678" s="86" t="s">
        <v>2097</v>
      </c>
      <c r="B678" s="85">
        <v>44303</v>
      </c>
      <c r="C678" s="86" t="s">
        <v>2098</v>
      </c>
      <c r="D678" s="123" t="s">
        <v>560</v>
      </c>
      <c r="E678" s="84" t="str">
        <f t="shared" si="72"/>
        <v>Jörg</v>
      </c>
      <c r="F678" s="84" t="str">
        <f t="shared" si="73"/>
        <v>Walter</v>
      </c>
      <c r="G678" s="84" t="str">
        <f t="shared" si="74"/>
        <v>Men Grand Masters</v>
      </c>
      <c r="H678" s="84" t="str">
        <f t="shared" si="75"/>
        <v>Atlantic Angling Club</v>
      </c>
      <c r="I678" s="123"/>
      <c r="J678" s="123" t="s">
        <v>1406</v>
      </c>
      <c r="K678" s="123">
        <v>120</v>
      </c>
      <c r="L678" s="122">
        <f t="shared" si="76"/>
        <v>7</v>
      </c>
      <c r="M678" s="122">
        <f t="shared" si="77"/>
        <v>7</v>
      </c>
    </row>
    <row r="679" spans="1:13" hidden="1" x14ac:dyDescent="0.2">
      <c r="A679" s="86" t="s">
        <v>2097</v>
      </c>
      <c r="B679" s="85">
        <v>44303</v>
      </c>
      <c r="C679" s="86" t="s">
        <v>2098</v>
      </c>
      <c r="D679" s="123" t="s">
        <v>745</v>
      </c>
      <c r="E679" s="84" t="str">
        <f t="shared" si="72"/>
        <v>Adri</v>
      </c>
      <c r="F679" s="84" t="str">
        <f t="shared" si="73"/>
        <v>Roets</v>
      </c>
      <c r="G679" s="84" t="str">
        <f t="shared" si="74"/>
        <v>Men Master</v>
      </c>
      <c r="H679" s="84" t="str">
        <f t="shared" si="75"/>
        <v>Atlantic Angling Club</v>
      </c>
      <c r="I679" s="123"/>
      <c r="J679" s="123" t="s">
        <v>1405</v>
      </c>
      <c r="K679" s="123">
        <v>70</v>
      </c>
      <c r="L679" s="122">
        <f t="shared" si="76"/>
        <v>1.3</v>
      </c>
      <c r="M679" s="122">
        <f t="shared" si="77"/>
        <v>1.3</v>
      </c>
    </row>
    <row r="680" spans="1:13" hidden="1" x14ac:dyDescent="0.2">
      <c r="A680" s="86" t="s">
        <v>2097</v>
      </c>
      <c r="B680" s="85">
        <v>44303</v>
      </c>
      <c r="C680" s="86" t="s">
        <v>2098</v>
      </c>
      <c r="D680" s="123" t="s">
        <v>745</v>
      </c>
      <c r="E680" s="84" t="str">
        <f t="shared" si="72"/>
        <v>Adri</v>
      </c>
      <c r="F680" s="84" t="str">
        <f t="shared" si="73"/>
        <v>Roets</v>
      </c>
      <c r="G680" s="84" t="str">
        <f t="shared" si="74"/>
        <v>Men Master</v>
      </c>
      <c r="H680" s="84" t="str">
        <f t="shared" si="75"/>
        <v>Atlantic Angling Club</v>
      </c>
      <c r="I680" s="123"/>
      <c r="J680" s="123" t="s">
        <v>1405</v>
      </c>
      <c r="K680" s="123">
        <v>107</v>
      </c>
      <c r="L680" s="122">
        <f t="shared" si="76"/>
        <v>5.5</v>
      </c>
      <c r="M680" s="122">
        <f t="shared" si="77"/>
        <v>5.5</v>
      </c>
    </row>
    <row r="681" spans="1:13" hidden="1" x14ac:dyDescent="0.2">
      <c r="A681" s="86" t="s">
        <v>2097</v>
      </c>
      <c r="B681" s="85">
        <v>44303</v>
      </c>
      <c r="C681" s="86" t="s">
        <v>2098</v>
      </c>
      <c r="D681" s="123" t="s">
        <v>745</v>
      </c>
      <c r="E681" s="84" t="str">
        <f t="shared" si="72"/>
        <v>Adri</v>
      </c>
      <c r="F681" s="84" t="str">
        <f t="shared" si="73"/>
        <v>Roets</v>
      </c>
      <c r="G681" s="84" t="str">
        <f t="shared" si="74"/>
        <v>Men Master</v>
      </c>
      <c r="H681" s="84" t="str">
        <f t="shared" si="75"/>
        <v>Atlantic Angling Club</v>
      </c>
      <c r="I681" s="123"/>
      <c r="J681" s="123" t="s">
        <v>1406</v>
      </c>
      <c r="K681" s="123">
        <v>71</v>
      </c>
      <c r="L681" s="122">
        <f t="shared" si="76"/>
        <v>1.1000000000000001</v>
      </c>
      <c r="M681" s="122">
        <f t="shared" si="77"/>
        <v>1.1000000000000001</v>
      </c>
    </row>
    <row r="682" spans="1:13" hidden="1" x14ac:dyDescent="0.2">
      <c r="A682" s="86" t="s">
        <v>2097</v>
      </c>
      <c r="B682" s="85">
        <v>44303</v>
      </c>
      <c r="C682" s="86" t="s">
        <v>2098</v>
      </c>
      <c r="D682" s="123" t="s">
        <v>996</v>
      </c>
      <c r="E682" s="84" t="str">
        <f t="shared" si="72"/>
        <v>Andries</v>
      </c>
      <c r="F682" s="84" t="str">
        <f t="shared" si="73"/>
        <v>Burger</v>
      </c>
      <c r="G682" s="84" t="str">
        <f t="shared" si="74"/>
        <v>Men Master</v>
      </c>
      <c r="H682" s="84" t="str">
        <f t="shared" si="75"/>
        <v>Atlantic Angling Club</v>
      </c>
      <c r="I682" s="123"/>
      <c r="J682" s="123" t="s">
        <v>1405</v>
      </c>
      <c r="K682" s="123">
        <v>125</v>
      </c>
      <c r="L682" s="122">
        <f t="shared" si="76"/>
        <v>9.3000000000000007</v>
      </c>
      <c r="M682" s="122">
        <f t="shared" si="77"/>
        <v>9.3000000000000007</v>
      </c>
    </row>
    <row r="683" spans="1:13" hidden="1" x14ac:dyDescent="0.2">
      <c r="A683" s="86" t="s">
        <v>2097</v>
      </c>
      <c r="B683" s="85">
        <v>44303</v>
      </c>
      <c r="C683" s="86" t="s">
        <v>2098</v>
      </c>
      <c r="D683" s="123" t="s">
        <v>996</v>
      </c>
      <c r="E683" s="84" t="str">
        <f t="shared" si="72"/>
        <v>Andries</v>
      </c>
      <c r="F683" s="84" t="str">
        <f t="shared" si="73"/>
        <v>Burger</v>
      </c>
      <c r="G683" s="84" t="str">
        <f t="shared" si="74"/>
        <v>Men Master</v>
      </c>
      <c r="H683" s="84" t="str">
        <f t="shared" si="75"/>
        <v>Atlantic Angling Club</v>
      </c>
      <c r="I683" s="123"/>
      <c r="J683" s="123" t="s">
        <v>1405</v>
      </c>
      <c r="K683" s="123">
        <v>87</v>
      </c>
      <c r="L683" s="122">
        <f t="shared" si="76"/>
        <v>2.7</v>
      </c>
      <c r="M683" s="122">
        <f t="shared" si="77"/>
        <v>2.7</v>
      </c>
    </row>
    <row r="684" spans="1:13" hidden="1" x14ac:dyDescent="0.2">
      <c r="A684" s="86" t="s">
        <v>2097</v>
      </c>
      <c r="B684" s="85">
        <v>44303</v>
      </c>
      <c r="C684" s="86" t="s">
        <v>2098</v>
      </c>
      <c r="D684" s="123" t="s">
        <v>690</v>
      </c>
      <c r="E684" s="84" t="str">
        <f t="shared" si="72"/>
        <v>Francois</v>
      </c>
      <c r="F684" s="84" t="str">
        <f t="shared" si="73"/>
        <v>Lottering</v>
      </c>
      <c r="G684" s="84" t="str">
        <f t="shared" si="74"/>
        <v>Men Senior</v>
      </c>
      <c r="H684" s="84" t="str">
        <f t="shared" si="75"/>
        <v>Seagull Angling Club Coastal</v>
      </c>
      <c r="I684" s="123"/>
      <c r="J684" s="123"/>
      <c r="K684" s="123"/>
      <c r="L684" s="122" t="str">
        <f t="shared" si="76"/>
        <v/>
      </c>
      <c r="M684" s="122" t="str">
        <f t="shared" si="77"/>
        <v/>
      </c>
    </row>
    <row r="685" spans="1:13" hidden="1" x14ac:dyDescent="0.2">
      <c r="A685" s="86" t="s">
        <v>2097</v>
      </c>
      <c r="B685" s="85">
        <v>44303</v>
      </c>
      <c r="C685" s="86" t="s">
        <v>2098</v>
      </c>
      <c r="D685" s="123" t="s">
        <v>688</v>
      </c>
      <c r="E685" s="84" t="str">
        <f t="shared" si="72"/>
        <v>Rene</v>
      </c>
      <c r="F685" s="84" t="str">
        <f t="shared" si="73"/>
        <v>Jacobs</v>
      </c>
      <c r="G685" s="84" t="str">
        <f t="shared" si="74"/>
        <v>Ladies Senior</v>
      </c>
      <c r="H685" s="84" t="str">
        <f t="shared" si="75"/>
        <v>Seagull Angling Club Coastal</v>
      </c>
      <c r="I685" s="123"/>
      <c r="J685" s="123"/>
      <c r="K685" s="123"/>
      <c r="L685" s="122" t="str">
        <f t="shared" si="76"/>
        <v/>
      </c>
      <c r="M685" s="122" t="str">
        <f t="shared" si="77"/>
        <v/>
      </c>
    </row>
    <row r="686" spans="1:13" hidden="1" x14ac:dyDescent="0.2">
      <c r="A686" s="86" t="s">
        <v>2097</v>
      </c>
      <c r="B686" s="85">
        <v>44303</v>
      </c>
      <c r="C686" s="86" t="s">
        <v>2098</v>
      </c>
      <c r="D686" s="123" t="s">
        <v>1769</v>
      </c>
      <c r="E686" s="84" t="str">
        <f t="shared" si="72"/>
        <v>Zandrie</v>
      </c>
      <c r="F686" s="84" t="str">
        <f t="shared" si="73"/>
        <v>Van Niekerk</v>
      </c>
      <c r="G686" s="84" t="str">
        <f t="shared" si="74"/>
        <v>Ladies Senior</v>
      </c>
      <c r="H686" s="84" t="str">
        <f t="shared" si="75"/>
        <v>Seagull Angling Club Coastal</v>
      </c>
      <c r="I686" s="123"/>
      <c r="J686" s="123"/>
      <c r="K686" s="123"/>
      <c r="L686" s="122" t="str">
        <f t="shared" si="76"/>
        <v/>
      </c>
      <c r="M686" s="122" t="str">
        <f t="shared" si="77"/>
        <v/>
      </c>
    </row>
    <row r="687" spans="1:13" hidden="1" x14ac:dyDescent="0.2">
      <c r="A687" s="86" t="s">
        <v>2097</v>
      </c>
      <c r="B687" s="85">
        <v>44303</v>
      </c>
      <c r="C687" s="86" t="s">
        <v>2098</v>
      </c>
      <c r="D687" s="123" t="s">
        <v>607</v>
      </c>
      <c r="E687" s="84" t="str">
        <f t="shared" si="72"/>
        <v>Herbert</v>
      </c>
      <c r="F687" s="84" t="str">
        <f t="shared" si="73"/>
        <v>Van Niekerk</v>
      </c>
      <c r="G687" s="84" t="str">
        <f t="shared" si="74"/>
        <v>Men Master</v>
      </c>
      <c r="H687" s="84" t="str">
        <f t="shared" si="75"/>
        <v>Seagull Angling Club Coastal</v>
      </c>
      <c r="I687" s="123"/>
      <c r="J687" s="123"/>
      <c r="K687" s="123"/>
      <c r="L687" s="122" t="str">
        <f t="shared" si="76"/>
        <v/>
      </c>
      <c r="M687" s="122" t="str">
        <f t="shared" si="77"/>
        <v/>
      </c>
    </row>
    <row r="688" spans="1:13" hidden="1" x14ac:dyDescent="0.2">
      <c r="A688" s="86" t="s">
        <v>2097</v>
      </c>
      <c r="B688" s="85">
        <v>44303</v>
      </c>
      <c r="C688" s="86" t="s">
        <v>2098</v>
      </c>
      <c r="D688" s="123" t="s">
        <v>932</v>
      </c>
      <c r="E688" s="84" t="str">
        <f t="shared" si="72"/>
        <v>Renier</v>
      </c>
      <c r="F688" s="84" t="str">
        <f t="shared" si="73"/>
        <v>Van Zyl</v>
      </c>
      <c r="G688" s="84" t="str">
        <f t="shared" si="74"/>
        <v>Men Veteran</v>
      </c>
      <c r="H688" s="84" t="str">
        <f t="shared" si="75"/>
        <v>Seagull Angling Club Coastal</v>
      </c>
      <c r="I688" s="123"/>
      <c r="J688" s="123"/>
      <c r="K688" s="123"/>
      <c r="L688" s="122" t="str">
        <f t="shared" si="76"/>
        <v/>
      </c>
      <c r="M688" s="122" t="str">
        <f t="shared" si="77"/>
        <v/>
      </c>
    </row>
    <row r="689" spans="1:13" hidden="1" x14ac:dyDescent="0.2">
      <c r="A689" s="86" t="s">
        <v>2097</v>
      </c>
      <c r="B689" s="85">
        <v>44303</v>
      </c>
      <c r="C689" s="86" t="s">
        <v>2098</v>
      </c>
      <c r="D689" s="123" t="s">
        <v>677</v>
      </c>
      <c r="E689" s="84" t="str">
        <f t="shared" si="72"/>
        <v>Jan</v>
      </c>
      <c r="F689" s="84" t="str">
        <f t="shared" si="73"/>
        <v>Potgieter</v>
      </c>
      <c r="G689" s="84" t="str">
        <f t="shared" si="74"/>
        <v>Men Veteran</v>
      </c>
      <c r="H689" s="84" t="str">
        <f t="shared" si="75"/>
        <v>Seagull Angling Club Coastal</v>
      </c>
      <c r="I689" s="123"/>
      <c r="J689" s="123"/>
      <c r="K689" s="123"/>
      <c r="L689" s="122" t="str">
        <f t="shared" si="76"/>
        <v/>
      </c>
      <c r="M689" s="122" t="str">
        <f t="shared" si="77"/>
        <v/>
      </c>
    </row>
    <row r="690" spans="1:13" hidden="1" x14ac:dyDescent="0.2">
      <c r="A690" s="86" t="s">
        <v>2097</v>
      </c>
      <c r="B690" s="85">
        <v>44303</v>
      </c>
      <c r="C690" s="86" t="s">
        <v>2098</v>
      </c>
      <c r="D690" s="123" t="s">
        <v>668</v>
      </c>
      <c r="E690" s="84" t="str">
        <f t="shared" si="72"/>
        <v>Pierre</v>
      </c>
      <c r="F690" s="84" t="str">
        <f t="shared" si="73"/>
        <v>Wagner</v>
      </c>
      <c r="G690" s="84" t="str">
        <f t="shared" si="74"/>
        <v>Men Master</v>
      </c>
      <c r="H690" s="84" t="str">
        <f t="shared" si="75"/>
        <v>Seagull Angling Club Coastal</v>
      </c>
      <c r="I690" s="123"/>
      <c r="J690" s="123"/>
      <c r="K690" s="123"/>
      <c r="L690" s="122" t="str">
        <f t="shared" si="76"/>
        <v/>
      </c>
      <c r="M690" s="122" t="str">
        <f t="shared" si="77"/>
        <v/>
      </c>
    </row>
    <row r="691" spans="1:13" hidden="1" x14ac:dyDescent="0.2">
      <c r="A691" s="86" t="s">
        <v>2097</v>
      </c>
      <c r="B691" s="85">
        <v>44303</v>
      </c>
      <c r="C691" s="86" t="s">
        <v>2098</v>
      </c>
      <c r="D691" s="123" t="s">
        <v>684</v>
      </c>
      <c r="E691" s="84" t="str">
        <f t="shared" si="72"/>
        <v>Alex</v>
      </c>
      <c r="F691" s="84" t="str">
        <f t="shared" si="73"/>
        <v>Thompson</v>
      </c>
      <c r="G691" s="84" t="str">
        <f t="shared" si="74"/>
        <v>Men Veteran</v>
      </c>
      <c r="H691" s="84" t="str">
        <f t="shared" si="75"/>
        <v>Seagull Angling Club Coastal</v>
      </c>
      <c r="I691" s="123"/>
      <c r="J691" s="123"/>
      <c r="K691" s="123"/>
      <c r="L691" s="122" t="str">
        <f t="shared" si="76"/>
        <v/>
      </c>
      <c r="M691" s="122" t="str">
        <f t="shared" si="77"/>
        <v/>
      </c>
    </row>
    <row r="692" spans="1:13" hidden="1" x14ac:dyDescent="0.2">
      <c r="A692" s="86" t="s">
        <v>2097</v>
      </c>
      <c r="B692" s="85">
        <v>44303</v>
      </c>
      <c r="C692" s="86" t="s">
        <v>2098</v>
      </c>
      <c r="D692" s="123" t="s">
        <v>1545</v>
      </c>
      <c r="E692" s="84" t="str">
        <f t="shared" si="72"/>
        <v>Stanley</v>
      </c>
      <c r="F692" s="84" t="str">
        <f t="shared" si="73"/>
        <v>Van Zyl</v>
      </c>
      <c r="G692" s="84" t="str">
        <f t="shared" si="74"/>
        <v>Men Grand Masters</v>
      </c>
      <c r="H692" s="84" t="str">
        <f t="shared" si="75"/>
        <v>Seagull Angling Club Coastal</v>
      </c>
      <c r="I692" s="123"/>
      <c r="J692" s="123"/>
      <c r="K692" s="123"/>
      <c r="L692" s="122" t="str">
        <f t="shared" si="76"/>
        <v/>
      </c>
      <c r="M692" s="122" t="str">
        <f t="shared" si="77"/>
        <v/>
      </c>
    </row>
    <row r="693" spans="1:13" hidden="1" x14ac:dyDescent="0.2">
      <c r="A693" s="86" t="s">
        <v>2097</v>
      </c>
      <c r="B693" s="85">
        <v>44303</v>
      </c>
      <c r="C693" s="86" t="s">
        <v>2098</v>
      </c>
      <c r="D693" s="123" t="s">
        <v>582</v>
      </c>
      <c r="E693" s="84" t="str">
        <f t="shared" si="72"/>
        <v>Chrisjan</v>
      </c>
      <c r="F693" s="84" t="str">
        <f t="shared" si="73"/>
        <v>Potgieter</v>
      </c>
      <c r="G693" s="84" t="str">
        <f t="shared" si="74"/>
        <v>Men Senior</v>
      </c>
      <c r="H693" s="84" t="str">
        <f t="shared" si="75"/>
        <v>Seagull Angling Club Coastal</v>
      </c>
      <c r="I693" s="123"/>
      <c r="J693" s="123" t="s">
        <v>1405</v>
      </c>
      <c r="K693" s="123">
        <v>98</v>
      </c>
      <c r="L693" s="122">
        <f t="shared" si="76"/>
        <v>4</v>
      </c>
      <c r="M693" s="122">
        <f t="shared" si="77"/>
        <v>4</v>
      </c>
    </row>
    <row r="694" spans="1:13" hidden="1" x14ac:dyDescent="0.2">
      <c r="A694" s="86" t="s">
        <v>2097</v>
      </c>
      <c r="B694" s="85">
        <v>44303</v>
      </c>
      <c r="C694" s="86" t="s">
        <v>2098</v>
      </c>
      <c r="D694" s="123" t="s">
        <v>582</v>
      </c>
      <c r="E694" s="84" t="str">
        <f t="shared" si="72"/>
        <v>Chrisjan</v>
      </c>
      <c r="F694" s="84" t="str">
        <f t="shared" si="73"/>
        <v>Potgieter</v>
      </c>
      <c r="G694" s="84" t="str">
        <f t="shared" si="74"/>
        <v>Men Senior</v>
      </c>
      <c r="H694" s="84" t="str">
        <f t="shared" si="75"/>
        <v>Seagull Angling Club Coastal</v>
      </c>
      <c r="I694" s="123"/>
      <c r="J694" s="123" t="s">
        <v>1432</v>
      </c>
      <c r="K694" s="123">
        <v>72</v>
      </c>
      <c r="L694" s="122">
        <f t="shared" si="76"/>
        <v>5</v>
      </c>
      <c r="M694" s="122">
        <f t="shared" si="77"/>
        <v>5</v>
      </c>
    </row>
    <row r="695" spans="1:13" hidden="1" x14ac:dyDescent="0.2">
      <c r="A695" s="86" t="s">
        <v>2097</v>
      </c>
      <c r="B695" s="85">
        <v>44303</v>
      </c>
      <c r="C695" s="86" t="s">
        <v>2098</v>
      </c>
      <c r="D695" s="123" t="s">
        <v>1200</v>
      </c>
      <c r="E695" s="84" t="str">
        <f t="shared" si="72"/>
        <v>Tian</v>
      </c>
      <c r="F695" s="84" t="str">
        <f t="shared" si="73"/>
        <v>Mostert</v>
      </c>
      <c r="G695" s="84" t="str">
        <f t="shared" si="74"/>
        <v>Men Senior</v>
      </c>
      <c r="H695" s="84" t="str">
        <f t="shared" si="75"/>
        <v>Seagull Angling Club Coastal</v>
      </c>
      <c r="I695" s="123"/>
      <c r="J695" s="123" t="s">
        <v>1405</v>
      </c>
      <c r="K695" s="123">
        <v>129</v>
      </c>
      <c r="L695" s="122">
        <f t="shared" si="76"/>
        <v>10.4</v>
      </c>
      <c r="M695" s="122">
        <f t="shared" si="77"/>
        <v>10.4</v>
      </c>
    </row>
    <row r="696" spans="1:13" hidden="1" x14ac:dyDescent="0.2">
      <c r="A696" s="86" t="s">
        <v>2097</v>
      </c>
      <c r="B696" s="85">
        <v>44303</v>
      </c>
      <c r="C696" s="86" t="s">
        <v>2098</v>
      </c>
      <c r="D696" s="123" t="s">
        <v>716</v>
      </c>
      <c r="E696" s="84" t="str">
        <f t="shared" si="72"/>
        <v>Andre</v>
      </c>
      <c r="F696" s="84" t="str">
        <f t="shared" si="73"/>
        <v>Strydom</v>
      </c>
      <c r="G696" s="84" t="str">
        <f t="shared" si="74"/>
        <v>Men Senior</v>
      </c>
      <c r="H696" s="84" t="str">
        <f t="shared" si="75"/>
        <v>Seagull Angling Club Coastal</v>
      </c>
      <c r="I696" s="123"/>
      <c r="J696" s="123"/>
      <c r="K696" s="123"/>
      <c r="L696" s="122" t="str">
        <f t="shared" si="76"/>
        <v/>
      </c>
      <c r="M696" s="122" t="str">
        <f t="shared" si="77"/>
        <v/>
      </c>
    </row>
    <row r="697" spans="1:13" hidden="1" x14ac:dyDescent="0.2">
      <c r="A697" s="86" t="s">
        <v>2097</v>
      </c>
      <c r="B697" s="85">
        <v>44303</v>
      </c>
      <c r="C697" s="86" t="s">
        <v>2098</v>
      </c>
      <c r="D697" s="123" t="s">
        <v>1624</v>
      </c>
      <c r="E697" s="84" t="str">
        <f t="shared" si="72"/>
        <v>Johannes</v>
      </c>
      <c r="F697" s="84" t="str">
        <f t="shared" si="73"/>
        <v>Gous</v>
      </c>
      <c r="G697" s="84" t="str">
        <f t="shared" si="74"/>
        <v>Men Senior</v>
      </c>
      <c r="H697" s="84" t="str">
        <f t="shared" si="75"/>
        <v>Seagull Angling Club Coastal</v>
      </c>
      <c r="I697" s="123" t="s">
        <v>22</v>
      </c>
      <c r="J697" s="123"/>
      <c r="K697" s="123">
        <v>60</v>
      </c>
      <c r="L697" s="122">
        <f t="shared" si="76"/>
        <v>2.9</v>
      </c>
      <c r="M697" s="122">
        <f t="shared" si="77"/>
        <v>2.9</v>
      </c>
    </row>
    <row r="698" spans="1:13" hidden="1" x14ac:dyDescent="0.2">
      <c r="A698" s="86" t="s">
        <v>2097</v>
      </c>
      <c r="B698" s="85">
        <v>44303</v>
      </c>
      <c r="C698" s="86" t="s">
        <v>2098</v>
      </c>
      <c r="D698" s="123" t="s">
        <v>1226</v>
      </c>
      <c r="E698" s="84" t="str">
        <f t="shared" si="72"/>
        <v>De Wet</v>
      </c>
      <c r="F698" s="84" t="str">
        <f t="shared" si="73"/>
        <v>Vorster</v>
      </c>
      <c r="G698" s="84" t="str">
        <f t="shared" si="74"/>
        <v>Men Veteran</v>
      </c>
      <c r="H698" s="84" t="str">
        <f t="shared" si="75"/>
        <v>Seagull Angling Club Coastal</v>
      </c>
      <c r="I698" s="123"/>
      <c r="J698" s="123"/>
      <c r="K698" s="123"/>
      <c r="L698" s="122" t="str">
        <f t="shared" si="76"/>
        <v/>
      </c>
      <c r="M698" s="122" t="str">
        <f t="shared" si="77"/>
        <v/>
      </c>
    </row>
    <row r="699" spans="1:13" hidden="1" x14ac:dyDescent="0.2">
      <c r="A699" s="86" t="s">
        <v>2097</v>
      </c>
      <c r="B699" s="85">
        <v>44303</v>
      </c>
      <c r="C699" s="86" t="s">
        <v>2098</v>
      </c>
      <c r="D699" s="123" t="s">
        <v>1626</v>
      </c>
      <c r="E699" s="84" t="str">
        <f t="shared" si="72"/>
        <v>Gert</v>
      </c>
      <c r="F699" s="84" t="str">
        <f t="shared" si="73"/>
        <v>Visage</v>
      </c>
      <c r="G699" s="84" t="str">
        <f t="shared" si="74"/>
        <v>Men Senior</v>
      </c>
      <c r="H699" s="84" t="str">
        <f t="shared" si="75"/>
        <v>Seagull Angling Club Coastal</v>
      </c>
      <c r="I699" s="123"/>
      <c r="J699" s="123"/>
      <c r="K699" s="123"/>
      <c r="L699" s="122" t="str">
        <f t="shared" si="76"/>
        <v/>
      </c>
      <c r="M699" s="122" t="str">
        <f t="shared" si="77"/>
        <v/>
      </c>
    </row>
    <row r="700" spans="1:13" hidden="1" x14ac:dyDescent="0.2">
      <c r="A700" s="86" t="s">
        <v>2097</v>
      </c>
      <c r="B700" s="85">
        <v>44303</v>
      </c>
      <c r="C700" s="86" t="s">
        <v>2098</v>
      </c>
      <c r="D700" s="123" t="s">
        <v>793</v>
      </c>
      <c r="E700" s="84" t="str">
        <f t="shared" si="72"/>
        <v>Lu-Andre</v>
      </c>
      <c r="F700" s="84" t="str">
        <f t="shared" si="73"/>
        <v>Duvenhage</v>
      </c>
      <c r="G700" s="84" t="str">
        <f t="shared" si="74"/>
        <v>Men Senior</v>
      </c>
      <c r="H700" s="84" t="str">
        <f t="shared" si="75"/>
        <v>Seagull Angling Club Coastal</v>
      </c>
      <c r="I700" s="123"/>
      <c r="J700" s="123"/>
      <c r="K700" s="123"/>
      <c r="L700" s="122" t="str">
        <f t="shared" si="76"/>
        <v/>
      </c>
      <c r="M700" s="122" t="str">
        <f t="shared" si="77"/>
        <v/>
      </c>
    </row>
    <row r="701" spans="1:13" hidden="1" x14ac:dyDescent="0.2">
      <c r="A701" s="86" t="s">
        <v>2097</v>
      </c>
      <c r="B701" s="85">
        <v>44303</v>
      </c>
      <c r="C701" s="86" t="s">
        <v>2098</v>
      </c>
      <c r="D701" s="123" t="s">
        <v>1355</v>
      </c>
      <c r="E701" s="84" t="str">
        <f t="shared" si="72"/>
        <v>Gerhardus</v>
      </c>
      <c r="F701" s="84" t="str">
        <f t="shared" si="73"/>
        <v>Louw</v>
      </c>
      <c r="G701" s="84" t="str">
        <f t="shared" si="74"/>
        <v>Men Senior</v>
      </c>
      <c r="H701" s="84" t="str">
        <f t="shared" si="75"/>
        <v>Seagull Angling Club Coastal</v>
      </c>
      <c r="I701" s="123"/>
      <c r="J701" s="123"/>
      <c r="K701" s="123"/>
      <c r="L701" s="122" t="str">
        <f t="shared" si="76"/>
        <v/>
      </c>
      <c r="M701" s="122" t="str">
        <f t="shared" si="77"/>
        <v/>
      </c>
    </row>
    <row r="702" spans="1:13" hidden="1" x14ac:dyDescent="0.2">
      <c r="A702" s="86" t="s">
        <v>2097</v>
      </c>
      <c r="B702" s="85">
        <v>44303</v>
      </c>
      <c r="C702" s="86" t="s">
        <v>2098</v>
      </c>
      <c r="D702" s="123" t="s">
        <v>615</v>
      </c>
      <c r="E702" s="84" t="str">
        <f t="shared" si="72"/>
        <v>Richard</v>
      </c>
      <c r="F702" s="84" t="str">
        <f t="shared" si="73"/>
        <v>Kotze</v>
      </c>
      <c r="G702" s="84" t="str">
        <f t="shared" si="74"/>
        <v>Men Grand Masters</v>
      </c>
      <c r="H702" s="84" t="str">
        <f t="shared" si="75"/>
        <v>Seagull Angling Club Coastal</v>
      </c>
      <c r="I702" s="123"/>
      <c r="J702" s="123"/>
      <c r="K702" s="123"/>
      <c r="L702" s="122" t="str">
        <f t="shared" si="76"/>
        <v/>
      </c>
      <c r="M702" s="122" t="str">
        <f t="shared" si="77"/>
        <v/>
      </c>
    </row>
    <row r="703" spans="1:13" hidden="1" x14ac:dyDescent="0.2">
      <c r="A703" s="86" t="s">
        <v>2097</v>
      </c>
      <c r="B703" s="85">
        <v>44303</v>
      </c>
      <c r="C703" s="86" t="s">
        <v>2098</v>
      </c>
      <c r="D703" s="123" t="s">
        <v>666</v>
      </c>
      <c r="E703" s="84" t="str">
        <f t="shared" si="72"/>
        <v>Pieter</v>
      </c>
      <c r="F703" s="84" t="str">
        <f t="shared" si="73"/>
        <v>van Aarde</v>
      </c>
      <c r="G703" s="84" t="str">
        <f t="shared" si="74"/>
        <v>Men Senior</v>
      </c>
      <c r="H703" s="84" t="str">
        <f t="shared" si="75"/>
        <v>Seagull Angling Club Coastal</v>
      </c>
      <c r="I703" s="123"/>
      <c r="J703" s="123"/>
      <c r="K703" s="123"/>
      <c r="L703" s="122" t="str">
        <f t="shared" si="76"/>
        <v/>
      </c>
      <c r="M703" s="122" t="str">
        <f t="shared" si="77"/>
        <v/>
      </c>
    </row>
    <row r="704" spans="1:13" hidden="1" x14ac:dyDescent="0.2">
      <c r="A704" s="86" t="s">
        <v>2097</v>
      </c>
      <c r="B704" s="85">
        <v>44303</v>
      </c>
      <c r="C704" s="86" t="s">
        <v>2098</v>
      </c>
      <c r="D704" s="123" t="s">
        <v>695</v>
      </c>
      <c r="E704" s="84" t="str">
        <f t="shared" si="72"/>
        <v>Stephan</v>
      </c>
      <c r="F704" s="84" t="str">
        <f t="shared" si="73"/>
        <v>Swanepoel</v>
      </c>
      <c r="G704" s="84" t="str">
        <f t="shared" si="74"/>
        <v>Men Veteran</v>
      </c>
      <c r="H704" s="84" t="str">
        <f t="shared" si="75"/>
        <v>Namib Park</v>
      </c>
      <c r="I704" s="123"/>
      <c r="J704" s="123" t="s">
        <v>1406</v>
      </c>
      <c r="K704" s="123">
        <v>91</v>
      </c>
      <c r="L704" s="122">
        <f t="shared" si="76"/>
        <v>2.7</v>
      </c>
      <c r="M704" s="122">
        <f t="shared" si="77"/>
        <v>2.7</v>
      </c>
    </row>
    <row r="705" spans="1:13" hidden="1" x14ac:dyDescent="0.2">
      <c r="A705" s="86" t="s">
        <v>2097</v>
      </c>
      <c r="B705" s="85">
        <v>44303</v>
      </c>
      <c r="C705" s="86" t="s">
        <v>2098</v>
      </c>
      <c r="D705" s="123" t="s">
        <v>699</v>
      </c>
      <c r="E705" s="84" t="str">
        <f t="shared" si="72"/>
        <v>Coennie</v>
      </c>
      <c r="F705" s="84" t="str">
        <f t="shared" si="73"/>
        <v>Steyn</v>
      </c>
      <c r="G705" s="84" t="str">
        <f t="shared" si="74"/>
        <v>Men Grand Masters</v>
      </c>
      <c r="H705" s="84" t="str">
        <f t="shared" si="75"/>
        <v>Namib Park</v>
      </c>
      <c r="I705" s="123" t="s">
        <v>19</v>
      </c>
      <c r="J705" s="123"/>
      <c r="K705" s="123">
        <v>42</v>
      </c>
      <c r="L705" s="122">
        <f t="shared" si="76"/>
        <v>0.8</v>
      </c>
      <c r="M705" s="122">
        <f t="shared" si="77"/>
        <v>0.8</v>
      </c>
    </row>
    <row r="706" spans="1:13" hidden="1" x14ac:dyDescent="0.2">
      <c r="A706" s="86" t="s">
        <v>2097</v>
      </c>
      <c r="B706" s="85">
        <v>44303</v>
      </c>
      <c r="C706" s="86" t="s">
        <v>2098</v>
      </c>
      <c r="D706" s="123" t="s">
        <v>699</v>
      </c>
      <c r="E706" s="84" t="str">
        <f t="shared" si="72"/>
        <v>Coennie</v>
      </c>
      <c r="F706" s="84" t="str">
        <f t="shared" si="73"/>
        <v>Steyn</v>
      </c>
      <c r="G706" s="84" t="str">
        <f t="shared" si="74"/>
        <v>Men Grand Masters</v>
      </c>
      <c r="H706" s="84" t="str">
        <f t="shared" si="75"/>
        <v>Namib Park</v>
      </c>
      <c r="I706" s="123" t="s">
        <v>19</v>
      </c>
      <c r="J706" s="123"/>
      <c r="K706" s="123">
        <v>40</v>
      </c>
      <c r="L706" s="122">
        <f t="shared" si="76"/>
        <v>0.7</v>
      </c>
      <c r="M706" s="122">
        <f t="shared" si="77"/>
        <v>0.7</v>
      </c>
    </row>
    <row r="707" spans="1:13" hidden="1" x14ac:dyDescent="0.2">
      <c r="A707" s="86" t="s">
        <v>2097</v>
      </c>
      <c r="B707" s="85">
        <v>44303</v>
      </c>
      <c r="C707" s="86" t="s">
        <v>2098</v>
      </c>
      <c r="D707" s="123" t="s">
        <v>644</v>
      </c>
      <c r="E707" s="84" t="str">
        <f t="shared" si="72"/>
        <v>Lance</v>
      </c>
      <c r="F707" s="84" t="str">
        <f t="shared" si="73"/>
        <v>Mills</v>
      </c>
      <c r="G707" s="84" t="str">
        <f t="shared" si="74"/>
        <v>Men Master</v>
      </c>
      <c r="H707" s="84" t="str">
        <f t="shared" si="75"/>
        <v>Namib Park</v>
      </c>
      <c r="I707" s="123"/>
      <c r="J707" s="123"/>
      <c r="K707" s="123"/>
      <c r="L707" s="122" t="str">
        <f t="shared" si="76"/>
        <v/>
      </c>
      <c r="M707" s="122" t="str">
        <f t="shared" si="77"/>
        <v/>
      </c>
    </row>
    <row r="708" spans="1:13" hidden="1" x14ac:dyDescent="0.2">
      <c r="A708" s="86" t="s">
        <v>2097</v>
      </c>
      <c r="B708" s="85">
        <v>44303</v>
      </c>
      <c r="C708" s="86" t="s">
        <v>2098</v>
      </c>
      <c r="D708" s="123" t="s">
        <v>1107</v>
      </c>
      <c r="E708" s="84" t="str">
        <f t="shared" si="72"/>
        <v>Andre</v>
      </c>
      <c r="F708" s="84" t="str">
        <f t="shared" si="73"/>
        <v>Vermaak</v>
      </c>
      <c r="G708" s="84" t="str">
        <f t="shared" si="74"/>
        <v>Men Senior</v>
      </c>
      <c r="H708" s="84" t="str">
        <f t="shared" si="75"/>
        <v>Namib Park</v>
      </c>
      <c r="I708" s="123" t="s">
        <v>19</v>
      </c>
      <c r="J708" s="123"/>
      <c r="K708" s="123">
        <v>40</v>
      </c>
      <c r="L708" s="122">
        <f t="shared" si="76"/>
        <v>0.7</v>
      </c>
      <c r="M708" s="122">
        <f t="shared" si="77"/>
        <v>0.7</v>
      </c>
    </row>
    <row r="709" spans="1:13" hidden="1" x14ac:dyDescent="0.2">
      <c r="A709" s="86" t="s">
        <v>2097</v>
      </c>
      <c r="B709" s="85">
        <v>44303</v>
      </c>
      <c r="C709" s="86" t="s">
        <v>2098</v>
      </c>
      <c r="D709" s="123" t="s">
        <v>1107</v>
      </c>
      <c r="E709" s="84" t="str">
        <f t="shared" si="72"/>
        <v>Andre</v>
      </c>
      <c r="F709" s="84" t="str">
        <f t="shared" si="73"/>
        <v>Vermaak</v>
      </c>
      <c r="G709" s="84" t="str">
        <f t="shared" si="74"/>
        <v>Men Senior</v>
      </c>
      <c r="H709" s="84" t="str">
        <f t="shared" si="75"/>
        <v>Namib Park</v>
      </c>
      <c r="I709" s="123" t="s">
        <v>19</v>
      </c>
      <c r="J709" s="123"/>
      <c r="K709" s="123">
        <v>44</v>
      </c>
      <c r="L709" s="122">
        <f t="shared" si="76"/>
        <v>0.9</v>
      </c>
      <c r="M709" s="122">
        <f t="shared" si="77"/>
        <v>0.9</v>
      </c>
    </row>
    <row r="710" spans="1:13" hidden="1" x14ac:dyDescent="0.2">
      <c r="A710" s="86" t="s">
        <v>2097</v>
      </c>
      <c r="B710" s="85">
        <v>44303</v>
      </c>
      <c r="C710" s="86" t="s">
        <v>2098</v>
      </c>
      <c r="D710" s="123" t="s">
        <v>737</v>
      </c>
      <c r="E710" s="84" t="str">
        <f t="shared" si="72"/>
        <v>Abriana</v>
      </c>
      <c r="F710" s="84" t="str">
        <f t="shared" si="73"/>
        <v>Koberzig</v>
      </c>
      <c r="G710" s="84" t="str">
        <f t="shared" si="74"/>
        <v>Ladies Senior</v>
      </c>
      <c r="H710" s="84" t="str">
        <f t="shared" si="75"/>
        <v>Namib Park</v>
      </c>
      <c r="I710" s="123"/>
      <c r="J710" s="123"/>
      <c r="K710" s="123"/>
      <c r="L710" s="122" t="str">
        <f t="shared" si="76"/>
        <v/>
      </c>
      <c r="M710" s="122" t="str">
        <f t="shared" si="77"/>
        <v/>
      </c>
    </row>
    <row r="711" spans="1:13" hidden="1" x14ac:dyDescent="0.2">
      <c r="A711" s="86" t="s">
        <v>2097</v>
      </c>
      <c r="B711" s="85">
        <v>44303</v>
      </c>
      <c r="C711" s="86" t="s">
        <v>2098</v>
      </c>
      <c r="D711" s="123" t="s">
        <v>783</v>
      </c>
      <c r="E711" s="84" t="str">
        <f t="shared" si="72"/>
        <v>Rhyno</v>
      </c>
      <c r="F711" s="84" t="str">
        <f t="shared" si="73"/>
        <v>Koberzig</v>
      </c>
      <c r="G711" s="84" t="str">
        <f t="shared" si="74"/>
        <v>Men Senior</v>
      </c>
      <c r="H711" s="84" t="str">
        <f t="shared" si="75"/>
        <v>Namib Park</v>
      </c>
      <c r="I711" s="123"/>
      <c r="J711" s="123" t="s">
        <v>10</v>
      </c>
      <c r="K711" s="123">
        <v>40</v>
      </c>
      <c r="L711" s="122">
        <f t="shared" si="76"/>
        <v>1</v>
      </c>
      <c r="M711" s="122">
        <f t="shared" si="77"/>
        <v>1</v>
      </c>
    </row>
    <row r="712" spans="1:13" hidden="1" x14ac:dyDescent="0.2">
      <c r="A712" s="86" t="s">
        <v>2097</v>
      </c>
      <c r="B712" s="85">
        <v>44303</v>
      </c>
      <c r="C712" s="86" t="s">
        <v>2098</v>
      </c>
      <c r="D712" s="123" t="s">
        <v>574</v>
      </c>
      <c r="E712" s="84" t="str">
        <f t="shared" si="72"/>
        <v>Johan</v>
      </c>
      <c r="F712" s="84" t="str">
        <f t="shared" si="73"/>
        <v>Bruwer</v>
      </c>
      <c r="G712" s="84" t="str">
        <f t="shared" si="74"/>
        <v>Men Senior</v>
      </c>
      <c r="H712" s="84" t="str">
        <f t="shared" si="75"/>
        <v>Namib Park</v>
      </c>
      <c r="I712" s="123"/>
      <c r="J712" s="123" t="s">
        <v>1432</v>
      </c>
      <c r="K712" s="123">
        <v>90</v>
      </c>
      <c r="L712" s="122">
        <f t="shared" si="76"/>
        <v>8.4</v>
      </c>
      <c r="M712" s="122">
        <f t="shared" si="77"/>
        <v>8.4</v>
      </c>
    </row>
    <row r="713" spans="1:13" hidden="1" x14ac:dyDescent="0.2">
      <c r="A713" s="86" t="s">
        <v>2097</v>
      </c>
      <c r="B713" s="85">
        <v>44303</v>
      </c>
      <c r="C713" s="86" t="s">
        <v>2098</v>
      </c>
      <c r="D713" s="123" t="s">
        <v>1863</v>
      </c>
      <c r="E713" s="84" t="str">
        <f t="shared" si="72"/>
        <v>Ryno</v>
      </c>
      <c r="F713" s="84" t="str">
        <f t="shared" si="73"/>
        <v>Enslin</v>
      </c>
      <c r="G713" s="84" t="str">
        <f t="shared" si="74"/>
        <v>Men Senior</v>
      </c>
      <c r="H713" s="84" t="str">
        <f t="shared" si="75"/>
        <v>Namib Park</v>
      </c>
      <c r="I713" s="123"/>
      <c r="J713" s="123" t="s">
        <v>1405</v>
      </c>
      <c r="K713" s="123">
        <v>130</v>
      </c>
      <c r="L713" s="122">
        <f t="shared" si="76"/>
        <v>10.7</v>
      </c>
      <c r="M713" s="122">
        <f t="shared" si="77"/>
        <v>10.7</v>
      </c>
    </row>
    <row r="714" spans="1:13" hidden="1" x14ac:dyDescent="0.2">
      <c r="A714" s="86" t="s">
        <v>2097</v>
      </c>
      <c r="B714" s="85">
        <v>44303</v>
      </c>
      <c r="C714" s="86" t="s">
        <v>2098</v>
      </c>
      <c r="D714" s="123" t="s">
        <v>1864</v>
      </c>
      <c r="E714" s="84" t="str">
        <f t="shared" si="72"/>
        <v>Wanda</v>
      </c>
      <c r="F714" s="84" t="str">
        <f t="shared" si="73"/>
        <v>Enslin</v>
      </c>
      <c r="G714" s="84" t="str">
        <f t="shared" si="74"/>
        <v>Ladies Senior</v>
      </c>
      <c r="H714" s="84" t="str">
        <f t="shared" si="75"/>
        <v>Namib Park</v>
      </c>
      <c r="I714" s="123"/>
      <c r="J714" s="123"/>
      <c r="K714" s="123"/>
      <c r="L714" s="122" t="str">
        <f t="shared" si="76"/>
        <v/>
      </c>
      <c r="M714" s="122" t="str">
        <f t="shared" si="77"/>
        <v/>
      </c>
    </row>
    <row r="715" spans="1:13" hidden="1" x14ac:dyDescent="0.2">
      <c r="A715" s="86" t="s">
        <v>2097</v>
      </c>
      <c r="B715" s="85">
        <v>44303</v>
      </c>
      <c r="C715" s="86" t="s">
        <v>2098</v>
      </c>
      <c r="D715" s="123" t="s">
        <v>655</v>
      </c>
      <c r="E715" s="84" t="str">
        <f t="shared" si="72"/>
        <v>Olaf</v>
      </c>
      <c r="F715" s="84" t="str">
        <f t="shared" si="73"/>
        <v>Coetzee</v>
      </c>
      <c r="G715" s="84" t="str">
        <f t="shared" si="74"/>
        <v>Men Senior</v>
      </c>
      <c r="H715" s="84" t="str">
        <f t="shared" si="75"/>
        <v>Namib Park</v>
      </c>
      <c r="I715" s="123"/>
      <c r="J715" s="123" t="s">
        <v>1405</v>
      </c>
      <c r="K715" s="123">
        <v>137</v>
      </c>
      <c r="L715" s="122">
        <f t="shared" si="76"/>
        <v>12.8</v>
      </c>
      <c r="M715" s="122">
        <f t="shared" si="77"/>
        <v>12.8</v>
      </c>
    </row>
    <row r="716" spans="1:13" hidden="1" x14ac:dyDescent="0.2">
      <c r="A716" s="86" t="s">
        <v>2097</v>
      </c>
      <c r="B716" s="85">
        <v>44303</v>
      </c>
      <c r="C716" s="86" t="s">
        <v>2098</v>
      </c>
      <c r="D716" s="123" t="s">
        <v>545</v>
      </c>
      <c r="E716" s="84" t="str">
        <f t="shared" si="72"/>
        <v>Andre</v>
      </c>
      <c r="F716" s="84" t="str">
        <f t="shared" si="73"/>
        <v>Coetzee</v>
      </c>
      <c r="G716" s="84" t="str">
        <f t="shared" si="74"/>
        <v>Men Grand Masters</v>
      </c>
      <c r="H716" s="84" t="str">
        <f t="shared" si="75"/>
        <v>Namib Park</v>
      </c>
      <c r="I716" s="123"/>
      <c r="J716" s="123" t="s">
        <v>1405</v>
      </c>
      <c r="K716" s="123">
        <v>137</v>
      </c>
      <c r="L716" s="122">
        <f t="shared" si="76"/>
        <v>12.8</v>
      </c>
      <c r="M716" s="122">
        <f t="shared" si="77"/>
        <v>12.8</v>
      </c>
    </row>
    <row r="717" spans="1:13" hidden="1" x14ac:dyDescent="0.2">
      <c r="A717" s="86" t="s">
        <v>2097</v>
      </c>
      <c r="B717" s="85">
        <v>44303</v>
      </c>
      <c r="C717" s="86" t="s">
        <v>2098</v>
      </c>
      <c r="D717" s="123" t="s">
        <v>1318</v>
      </c>
      <c r="E717" s="84" t="str">
        <f t="shared" si="72"/>
        <v>Keith</v>
      </c>
      <c r="F717" s="84" t="str">
        <f t="shared" si="73"/>
        <v>Du Plessis</v>
      </c>
      <c r="G717" s="84" t="str">
        <f t="shared" si="74"/>
        <v>Men Veteran</v>
      </c>
      <c r="H717" s="84" t="str">
        <f t="shared" si="75"/>
        <v>Namib Park</v>
      </c>
      <c r="I717" s="123"/>
      <c r="J717" s="123" t="s">
        <v>1405</v>
      </c>
      <c r="K717" s="123">
        <v>67</v>
      </c>
      <c r="L717" s="122">
        <f t="shared" si="76"/>
        <v>1.1000000000000001</v>
      </c>
      <c r="M717" s="122">
        <f t="shared" si="77"/>
        <v>1.1000000000000001</v>
      </c>
    </row>
    <row r="718" spans="1:13" hidden="1" x14ac:dyDescent="0.2">
      <c r="A718" s="86" t="s">
        <v>2097</v>
      </c>
      <c r="B718" s="85">
        <v>44303</v>
      </c>
      <c r="C718" s="86" t="s">
        <v>2098</v>
      </c>
      <c r="D718" s="123" t="s">
        <v>1754</v>
      </c>
      <c r="E718" s="84" t="str">
        <f t="shared" si="72"/>
        <v>Johan</v>
      </c>
      <c r="F718" s="84" t="str">
        <f t="shared" si="73"/>
        <v>Van Niekerk</v>
      </c>
      <c r="G718" s="84" t="str">
        <f t="shared" si="74"/>
        <v>Men Senior</v>
      </c>
      <c r="H718" s="84" t="str">
        <f t="shared" si="75"/>
        <v>Namib Park</v>
      </c>
      <c r="I718" s="123"/>
      <c r="J718" s="123"/>
      <c r="K718" s="123"/>
      <c r="L718" s="122" t="str">
        <f t="shared" si="76"/>
        <v/>
      </c>
      <c r="M718" s="122" t="str">
        <f t="shared" si="77"/>
        <v/>
      </c>
    </row>
    <row r="719" spans="1:13" hidden="1" x14ac:dyDescent="0.2">
      <c r="A719" s="86" t="s">
        <v>2097</v>
      </c>
      <c r="B719" s="85">
        <v>44303</v>
      </c>
      <c r="C719" s="86" t="s">
        <v>2098</v>
      </c>
      <c r="D719" s="123" t="s">
        <v>739</v>
      </c>
      <c r="E719" s="84" t="str">
        <f t="shared" si="72"/>
        <v>Adre</v>
      </c>
      <c r="F719" s="84" t="str">
        <f t="shared" si="73"/>
        <v>Van Der Merwe</v>
      </c>
      <c r="G719" s="84" t="str">
        <f t="shared" si="74"/>
        <v>Men Grand Masters</v>
      </c>
      <c r="H719" s="84" t="str">
        <f t="shared" si="75"/>
        <v>Steenbras</v>
      </c>
      <c r="I719" s="123"/>
      <c r="J719" s="123"/>
      <c r="K719" s="123"/>
      <c r="L719" s="122" t="str">
        <f t="shared" si="76"/>
        <v/>
      </c>
      <c r="M719" s="122" t="str">
        <f t="shared" si="77"/>
        <v/>
      </c>
    </row>
    <row r="720" spans="1:13" hidden="1" x14ac:dyDescent="0.2">
      <c r="A720" s="86" t="s">
        <v>2097</v>
      </c>
      <c r="B720" s="85">
        <v>44303</v>
      </c>
      <c r="C720" s="86" t="s">
        <v>2098</v>
      </c>
      <c r="D720" s="123" t="s">
        <v>719</v>
      </c>
      <c r="E720" s="84" t="str">
        <f t="shared" si="72"/>
        <v>Danie</v>
      </c>
      <c r="F720" s="84" t="str">
        <f t="shared" si="73"/>
        <v>Van Der Merwe</v>
      </c>
      <c r="G720" s="84" t="str">
        <f t="shared" si="74"/>
        <v>Men Master</v>
      </c>
      <c r="H720" s="84" t="str">
        <f t="shared" si="75"/>
        <v>Steenbras</v>
      </c>
      <c r="I720" s="123"/>
      <c r="J720" s="123"/>
      <c r="K720" s="123"/>
      <c r="L720" s="122" t="str">
        <f t="shared" si="76"/>
        <v/>
      </c>
      <c r="M720" s="122" t="str">
        <f t="shared" si="77"/>
        <v/>
      </c>
    </row>
    <row r="721" spans="1:13" hidden="1" x14ac:dyDescent="0.2">
      <c r="A721" s="86" t="s">
        <v>2097</v>
      </c>
      <c r="B721" s="85">
        <v>44303</v>
      </c>
      <c r="C721" s="86" t="s">
        <v>2098</v>
      </c>
      <c r="D721" s="123" t="s">
        <v>1048</v>
      </c>
      <c r="E721" s="84" t="str">
        <f t="shared" si="72"/>
        <v>Dewald</v>
      </c>
      <c r="F721" s="84" t="str">
        <f t="shared" si="73"/>
        <v>Van Der Merwe</v>
      </c>
      <c r="G721" s="84" t="str">
        <f t="shared" si="74"/>
        <v>Men Master</v>
      </c>
      <c r="H721" s="84" t="str">
        <f t="shared" si="75"/>
        <v>Steenbras</v>
      </c>
      <c r="I721" s="123"/>
      <c r="J721" s="123"/>
      <c r="K721" s="123"/>
      <c r="L721" s="122" t="str">
        <f t="shared" si="76"/>
        <v/>
      </c>
      <c r="M721" s="122" t="str">
        <f t="shared" si="77"/>
        <v/>
      </c>
    </row>
    <row r="722" spans="1:13" hidden="1" x14ac:dyDescent="0.2">
      <c r="A722" s="86" t="s">
        <v>2097</v>
      </c>
      <c r="B722" s="85">
        <v>44303</v>
      </c>
      <c r="C722" s="86" t="s">
        <v>2098</v>
      </c>
      <c r="D722" s="123" t="s">
        <v>763</v>
      </c>
      <c r="E722" s="84" t="str">
        <f t="shared" ref="E722:E785" si="78">IF(D722="","",VLOOKUP(D722,Master,3,FALSE))</f>
        <v>Danie</v>
      </c>
      <c r="F722" s="84" t="str">
        <f t="shared" ref="F722:F785" si="79">IF(D722="","",VLOOKUP(D722,Master,4,FALSE))</f>
        <v>Swanepoel</v>
      </c>
      <c r="G722" s="84" t="str">
        <f t="shared" ref="G722:G785" si="80">IF(D722="","",VLOOKUP(D722,Master,5,FALSE))</f>
        <v>Men Senior</v>
      </c>
      <c r="H722" s="84" t="str">
        <f t="shared" ref="H722:H785" si="81">IF(D722="","",VLOOKUP(D722,Master,2,FALSE))</f>
        <v>Steenbras</v>
      </c>
      <c r="I722" s="123"/>
      <c r="J722" s="123" t="s">
        <v>20</v>
      </c>
      <c r="K722" s="123">
        <v>85</v>
      </c>
      <c r="L722" s="122">
        <f t="shared" ref="L722:L785" si="82">IF(K722="","",IF(I722="",ROUND(HLOOKUP(J722,kgList,K722,FALSE),1),ROUND(HLOOKUP(I722,kgList,K722,FALSE),1)))</f>
        <v>2.2000000000000002</v>
      </c>
      <c r="M722" s="122">
        <f t="shared" ref="M722:M785" si="83">IF(L722="","",IF(COUNTA(I722:J722)&gt;1,"Edible or Inedible",IF(COUNTA(I722)=1,L722*1,IF(COUNTA(J722)=1,L722*1,"ERROR"))))</f>
        <v>2.2000000000000002</v>
      </c>
    </row>
    <row r="723" spans="1:13" hidden="1" x14ac:dyDescent="0.2">
      <c r="A723" s="86" t="s">
        <v>2097</v>
      </c>
      <c r="B723" s="85">
        <v>44303</v>
      </c>
      <c r="C723" s="86" t="s">
        <v>2098</v>
      </c>
      <c r="D723" s="123" t="s">
        <v>1525</v>
      </c>
      <c r="E723" s="84" t="str">
        <f t="shared" si="78"/>
        <v>Jacomien</v>
      </c>
      <c r="F723" s="84" t="str">
        <f t="shared" si="79"/>
        <v>Heath</v>
      </c>
      <c r="G723" s="84" t="str">
        <f t="shared" si="80"/>
        <v>Ladies Senior</v>
      </c>
      <c r="H723" s="84" t="str">
        <f t="shared" si="81"/>
        <v>Steenbras</v>
      </c>
      <c r="I723" s="123"/>
      <c r="J723" s="123"/>
      <c r="K723" s="123"/>
      <c r="L723" s="122" t="str">
        <f t="shared" si="82"/>
        <v/>
      </c>
      <c r="M723" s="122" t="str">
        <f t="shared" si="83"/>
        <v/>
      </c>
    </row>
    <row r="724" spans="1:13" hidden="1" x14ac:dyDescent="0.2">
      <c r="A724" s="86" t="s">
        <v>2097</v>
      </c>
      <c r="B724" s="85">
        <v>44303</v>
      </c>
      <c r="C724" s="86" t="s">
        <v>2098</v>
      </c>
      <c r="D724" s="123" t="s">
        <v>831</v>
      </c>
      <c r="E724" s="84" t="str">
        <f t="shared" si="78"/>
        <v>David</v>
      </c>
      <c r="F724" s="84" t="str">
        <f t="shared" si="79"/>
        <v>Smith</v>
      </c>
      <c r="G724" s="84" t="str">
        <f t="shared" si="80"/>
        <v>Men Veteran</v>
      </c>
      <c r="H724" s="84" t="str">
        <f t="shared" si="81"/>
        <v>Steenbras</v>
      </c>
      <c r="I724" s="123"/>
      <c r="J724" s="123"/>
      <c r="K724" s="123"/>
      <c r="L724" s="122" t="str">
        <f t="shared" si="82"/>
        <v/>
      </c>
      <c r="M724" s="122" t="str">
        <f t="shared" si="83"/>
        <v/>
      </c>
    </row>
    <row r="725" spans="1:13" hidden="1" x14ac:dyDescent="0.2">
      <c r="A725" s="86" t="s">
        <v>2097</v>
      </c>
      <c r="B725" s="85">
        <v>44303</v>
      </c>
      <c r="C725" s="86" t="s">
        <v>2098</v>
      </c>
      <c r="D725" s="123" t="s">
        <v>630</v>
      </c>
      <c r="E725" s="84" t="str">
        <f t="shared" si="78"/>
        <v>Burger</v>
      </c>
      <c r="F725" s="84" t="str">
        <f t="shared" si="79"/>
        <v>Van Taak</v>
      </c>
      <c r="G725" s="84" t="str">
        <f t="shared" si="80"/>
        <v>Men Senior</v>
      </c>
      <c r="H725" s="84" t="str">
        <f t="shared" si="81"/>
        <v>Steenbras</v>
      </c>
      <c r="I725" s="123"/>
      <c r="J725" s="123"/>
      <c r="K725" s="123"/>
      <c r="L725" s="122" t="str">
        <f t="shared" si="82"/>
        <v/>
      </c>
      <c r="M725" s="122" t="str">
        <f t="shared" si="83"/>
        <v/>
      </c>
    </row>
    <row r="726" spans="1:13" hidden="1" x14ac:dyDescent="0.2">
      <c r="A726" s="86" t="s">
        <v>2097</v>
      </c>
      <c r="B726" s="85">
        <v>44303</v>
      </c>
      <c r="C726" s="86" t="s">
        <v>2098</v>
      </c>
      <c r="D726" s="123" t="s">
        <v>1643</v>
      </c>
      <c r="E726" s="84" t="str">
        <f t="shared" si="78"/>
        <v>Wikus</v>
      </c>
      <c r="F726" s="84" t="str">
        <f t="shared" si="79"/>
        <v>Viljoen</v>
      </c>
      <c r="G726" s="84" t="str">
        <f t="shared" si="80"/>
        <v>Men Veteran</v>
      </c>
      <c r="H726" s="84" t="str">
        <f t="shared" si="81"/>
        <v>Steenbras</v>
      </c>
      <c r="I726" s="123"/>
      <c r="J726" s="123" t="s">
        <v>1405</v>
      </c>
      <c r="K726" s="123">
        <v>118</v>
      </c>
      <c r="L726" s="122">
        <f t="shared" si="82"/>
        <v>7.6</v>
      </c>
      <c r="M726" s="122">
        <f t="shared" si="83"/>
        <v>7.6</v>
      </c>
    </row>
    <row r="727" spans="1:13" hidden="1" x14ac:dyDescent="0.2">
      <c r="A727" s="86" t="s">
        <v>2097</v>
      </c>
      <c r="B727" s="85">
        <v>44303</v>
      </c>
      <c r="C727" s="86" t="s">
        <v>2098</v>
      </c>
      <c r="D727" s="123" t="s">
        <v>1643</v>
      </c>
      <c r="E727" s="84" t="str">
        <f t="shared" si="78"/>
        <v>Wikus</v>
      </c>
      <c r="F727" s="84" t="str">
        <f t="shared" si="79"/>
        <v>Viljoen</v>
      </c>
      <c r="G727" s="84" t="str">
        <f t="shared" si="80"/>
        <v>Men Veteran</v>
      </c>
      <c r="H727" s="84" t="str">
        <f t="shared" si="81"/>
        <v>Steenbras</v>
      </c>
      <c r="I727" s="123"/>
      <c r="J727" s="123" t="s">
        <v>1383</v>
      </c>
      <c r="K727" s="123">
        <v>50</v>
      </c>
      <c r="L727" s="122">
        <f t="shared" si="82"/>
        <v>2.2000000000000002</v>
      </c>
      <c r="M727" s="122">
        <f t="shared" si="83"/>
        <v>2.2000000000000002</v>
      </c>
    </row>
    <row r="728" spans="1:13" hidden="1" x14ac:dyDescent="0.2">
      <c r="A728" s="86" t="s">
        <v>2097</v>
      </c>
      <c r="B728" s="85">
        <v>44303</v>
      </c>
      <c r="C728" s="86" t="s">
        <v>2098</v>
      </c>
      <c r="D728" s="123" t="s">
        <v>1643</v>
      </c>
      <c r="E728" s="84" t="str">
        <f t="shared" si="78"/>
        <v>Wikus</v>
      </c>
      <c r="F728" s="84" t="str">
        <f t="shared" si="79"/>
        <v>Viljoen</v>
      </c>
      <c r="G728" s="84" t="str">
        <f t="shared" si="80"/>
        <v>Men Veteran</v>
      </c>
      <c r="H728" s="84" t="str">
        <f t="shared" si="81"/>
        <v>Steenbras</v>
      </c>
      <c r="I728" s="123"/>
      <c r="J728" s="123" t="s">
        <v>1383</v>
      </c>
      <c r="K728" s="123">
        <v>78</v>
      </c>
      <c r="L728" s="122">
        <f t="shared" si="82"/>
        <v>8.6999999999999993</v>
      </c>
      <c r="M728" s="122">
        <f t="shared" si="83"/>
        <v>8.6999999999999993</v>
      </c>
    </row>
    <row r="729" spans="1:13" hidden="1" x14ac:dyDescent="0.2">
      <c r="A729" s="86" t="s">
        <v>2097</v>
      </c>
      <c r="B729" s="85">
        <v>44303</v>
      </c>
      <c r="C729" s="86" t="s">
        <v>2098</v>
      </c>
      <c r="D729" s="123" t="s">
        <v>1717</v>
      </c>
      <c r="E729" s="84" t="str">
        <f t="shared" si="78"/>
        <v>Frank</v>
      </c>
      <c r="F729" s="84" t="str">
        <f t="shared" si="79"/>
        <v>Oberholster</v>
      </c>
      <c r="G729" s="84" t="str">
        <f t="shared" si="80"/>
        <v>Men Senior</v>
      </c>
      <c r="H729" s="84" t="str">
        <f t="shared" si="81"/>
        <v>Steenbras</v>
      </c>
      <c r="I729" s="123"/>
      <c r="J729" s="123" t="s">
        <v>1405</v>
      </c>
      <c r="K729" s="123">
        <v>118</v>
      </c>
      <c r="L729" s="122">
        <f t="shared" si="82"/>
        <v>7.6</v>
      </c>
      <c r="M729" s="122">
        <f t="shared" si="83"/>
        <v>7.6</v>
      </c>
    </row>
    <row r="730" spans="1:13" hidden="1" x14ac:dyDescent="0.2">
      <c r="A730" s="86" t="s">
        <v>2097</v>
      </c>
      <c r="B730" s="85">
        <v>44303</v>
      </c>
      <c r="C730" s="86" t="s">
        <v>2098</v>
      </c>
      <c r="D730" s="123" t="s">
        <v>1717</v>
      </c>
      <c r="E730" s="84" t="str">
        <f t="shared" si="78"/>
        <v>Frank</v>
      </c>
      <c r="F730" s="84" t="str">
        <f t="shared" si="79"/>
        <v>Oberholster</v>
      </c>
      <c r="G730" s="84" t="str">
        <f t="shared" si="80"/>
        <v>Men Senior</v>
      </c>
      <c r="H730" s="84" t="str">
        <f t="shared" si="81"/>
        <v>Steenbras</v>
      </c>
      <c r="I730" s="123"/>
      <c r="J730" s="123" t="s">
        <v>10</v>
      </c>
      <c r="K730" s="123">
        <v>40</v>
      </c>
      <c r="L730" s="122">
        <f t="shared" si="82"/>
        <v>1</v>
      </c>
      <c r="M730" s="122">
        <f t="shared" si="83"/>
        <v>1</v>
      </c>
    </row>
    <row r="731" spans="1:13" hidden="1" x14ac:dyDescent="0.2">
      <c r="A731" s="86" t="s">
        <v>2097</v>
      </c>
      <c r="B731" s="85">
        <v>44303</v>
      </c>
      <c r="C731" s="86" t="s">
        <v>2098</v>
      </c>
      <c r="D731" s="123" t="s">
        <v>1717</v>
      </c>
      <c r="E731" s="84" t="str">
        <f t="shared" si="78"/>
        <v>Frank</v>
      </c>
      <c r="F731" s="84" t="str">
        <f t="shared" si="79"/>
        <v>Oberholster</v>
      </c>
      <c r="G731" s="84" t="str">
        <f t="shared" si="80"/>
        <v>Men Senior</v>
      </c>
      <c r="H731" s="84" t="str">
        <f t="shared" si="81"/>
        <v>Steenbras</v>
      </c>
      <c r="I731" s="123"/>
      <c r="J731" s="123" t="s">
        <v>1383</v>
      </c>
      <c r="K731" s="123">
        <v>47</v>
      </c>
      <c r="L731" s="122">
        <f t="shared" si="82"/>
        <v>1.8</v>
      </c>
      <c r="M731" s="122">
        <f t="shared" si="83"/>
        <v>1.8</v>
      </c>
    </row>
    <row r="732" spans="1:13" hidden="1" x14ac:dyDescent="0.2">
      <c r="A732" s="86" t="s">
        <v>2097</v>
      </c>
      <c r="B732" s="85">
        <v>44303</v>
      </c>
      <c r="C732" s="86" t="s">
        <v>2098</v>
      </c>
      <c r="D732" s="123" t="s">
        <v>1823</v>
      </c>
      <c r="E732" s="84" t="str">
        <f t="shared" si="78"/>
        <v>L'wyk</v>
      </c>
      <c r="F732" s="84" t="str">
        <f t="shared" si="79"/>
        <v>Viljoen</v>
      </c>
      <c r="G732" s="84" t="str">
        <f t="shared" si="80"/>
        <v>Men U/16</v>
      </c>
      <c r="H732" s="84" t="str">
        <f t="shared" si="81"/>
        <v>Steenbras</v>
      </c>
      <c r="I732" s="123"/>
      <c r="J732" s="123"/>
      <c r="K732" s="123"/>
      <c r="L732" s="122" t="str">
        <f t="shared" si="82"/>
        <v/>
      </c>
      <c r="M732" s="122" t="str">
        <f t="shared" si="83"/>
        <v/>
      </c>
    </row>
    <row r="733" spans="1:13" hidden="1" x14ac:dyDescent="0.2">
      <c r="A733" s="86" t="s">
        <v>2097</v>
      </c>
      <c r="B733" s="85">
        <v>44303</v>
      </c>
      <c r="C733" s="86" t="s">
        <v>2098</v>
      </c>
      <c r="D733" s="123" t="s">
        <v>1787</v>
      </c>
      <c r="E733" s="84" t="str">
        <f t="shared" si="78"/>
        <v>Herman</v>
      </c>
      <c r="F733" s="84" t="str">
        <f t="shared" si="79"/>
        <v>Swanepoel</v>
      </c>
      <c r="G733" s="84" t="str">
        <f t="shared" si="80"/>
        <v>Men Senior</v>
      </c>
      <c r="H733" s="84" t="str">
        <f t="shared" si="81"/>
        <v>Steenbras</v>
      </c>
      <c r="I733" s="123"/>
      <c r="J733" s="123" t="s">
        <v>1432</v>
      </c>
      <c r="K733" s="123">
        <v>69</v>
      </c>
      <c r="L733" s="122">
        <f t="shared" si="82"/>
        <v>4.5</v>
      </c>
      <c r="M733" s="122">
        <f t="shared" si="83"/>
        <v>4.5</v>
      </c>
    </row>
    <row r="734" spans="1:13" hidden="1" x14ac:dyDescent="0.2">
      <c r="A734" s="86" t="s">
        <v>2097</v>
      </c>
      <c r="B734" s="85">
        <v>44303</v>
      </c>
      <c r="C734" s="86" t="s">
        <v>2098</v>
      </c>
      <c r="D734" s="123" t="s">
        <v>880</v>
      </c>
      <c r="E734" s="84" t="str">
        <f t="shared" si="78"/>
        <v>Reginald</v>
      </c>
      <c r="F734" s="84" t="str">
        <f t="shared" si="79"/>
        <v>Harper</v>
      </c>
      <c r="G734" s="84" t="str">
        <f t="shared" si="80"/>
        <v>Men Veteran</v>
      </c>
      <c r="H734" s="84" t="str">
        <f t="shared" si="81"/>
        <v>Steenbras</v>
      </c>
      <c r="I734" s="123"/>
      <c r="J734" s="123"/>
      <c r="K734" s="123"/>
      <c r="L734" s="122" t="str">
        <f t="shared" si="82"/>
        <v/>
      </c>
      <c r="M734" s="122" t="str">
        <f t="shared" si="83"/>
        <v/>
      </c>
    </row>
    <row r="735" spans="1:13" hidden="1" x14ac:dyDescent="0.2">
      <c r="A735" s="86" t="s">
        <v>2097</v>
      </c>
      <c r="B735" s="85">
        <v>44303</v>
      </c>
      <c r="C735" s="86" t="s">
        <v>2098</v>
      </c>
      <c r="D735" s="123" t="s">
        <v>1644</v>
      </c>
      <c r="E735" s="84" t="str">
        <f t="shared" si="78"/>
        <v>Maryna</v>
      </c>
      <c r="F735" s="84" t="str">
        <f t="shared" si="79"/>
        <v>Viljoen</v>
      </c>
      <c r="G735" s="84" t="str">
        <f t="shared" si="80"/>
        <v>Ladies Senior</v>
      </c>
      <c r="H735" s="84" t="str">
        <f t="shared" si="81"/>
        <v>Steenbras</v>
      </c>
      <c r="I735" s="123"/>
      <c r="J735" s="123" t="s">
        <v>1405</v>
      </c>
      <c r="K735" s="123">
        <v>101</v>
      </c>
      <c r="L735" s="122">
        <f t="shared" si="82"/>
        <v>4.5</v>
      </c>
      <c r="M735" s="122">
        <f t="shared" si="83"/>
        <v>4.5</v>
      </c>
    </row>
    <row r="736" spans="1:13" hidden="1" x14ac:dyDescent="0.2">
      <c r="A736" s="86" t="s">
        <v>2097</v>
      </c>
      <c r="B736" s="85">
        <v>44303</v>
      </c>
      <c r="C736" s="86" t="s">
        <v>2098</v>
      </c>
      <c r="D736" s="123" t="s">
        <v>1644</v>
      </c>
      <c r="E736" s="84" t="str">
        <f t="shared" si="78"/>
        <v>Maryna</v>
      </c>
      <c r="F736" s="84" t="str">
        <f t="shared" si="79"/>
        <v>Viljoen</v>
      </c>
      <c r="G736" s="84" t="str">
        <f t="shared" si="80"/>
        <v>Ladies Senior</v>
      </c>
      <c r="H736" s="84" t="str">
        <f t="shared" si="81"/>
        <v>Steenbras</v>
      </c>
      <c r="I736" s="123"/>
      <c r="J736" s="123" t="s">
        <v>1432</v>
      </c>
      <c r="K736" s="123">
        <v>74</v>
      </c>
      <c r="L736" s="122">
        <f t="shared" si="82"/>
        <v>5.3</v>
      </c>
      <c r="M736" s="122">
        <f t="shared" si="83"/>
        <v>5.3</v>
      </c>
    </row>
    <row r="737" spans="1:13" hidden="1" x14ac:dyDescent="0.2">
      <c r="A737" s="86" t="s">
        <v>2097</v>
      </c>
      <c r="B737" s="85">
        <v>44303</v>
      </c>
      <c r="C737" s="86" t="s">
        <v>2098</v>
      </c>
      <c r="D737" s="123" t="s">
        <v>729</v>
      </c>
      <c r="E737" s="84" t="str">
        <f t="shared" si="78"/>
        <v>Jan</v>
      </c>
      <c r="F737" s="84" t="str">
        <f t="shared" si="79"/>
        <v>Heath</v>
      </c>
      <c r="G737" s="84" t="str">
        <f t="shared" si="80"/>
        <v>Men Master</v>
      </c>
      <c r="H737" s="84" t="str">
        <f t="shared" si="81"/>
        <v>Steenbras</v>
      </c>
      <c r="I737" s="123"/>
      <c r="J737" s="123" t="s">
        <v>1383</v>
      </c>
      <c r="K737" s="123">
        <v>77</v>
      </c>
      <c r="L737" s="122">
        <f t="shared" si="82"/>
        <v>8.4</v>
      </c>
      <c r="M737" s="122">
        <f t="shared" si="83"/>
        <v>8.4</v>
      </c>
    </row>
    <row r="738" spans="1:13" hidden="1" x14ac:dyDescent="0.2">
      <c r="A738" s="86" t="s">
        <v>2097</v>
      </c>
      <c r="B738" s="85">
        <v>44303</v>
      </c>
      <c r="C738" s="86" t="s">
        <v>2098</v>
      </c>
      <c r="D738" s="123" t="s">
        <v>779</v>
      </c>
      <c r="E738" s="84" t="str">
        <f t="shared" si="78"/>
        <v>Dirk</v>
      </c>
      <c r="F738" s="84" t="str">
        <f t="shared" si="79"/>
        <v>Hansen</v>
      </c>
      <c r="G738" s="84" t="str">
        <f t="shared" si="80"/>
        <v>Men Senior</v>
      </c>
      <c r="H738" s="84" t="str">
        <f t="shared" si="81"/>
        <v>Steenbras</v>
      </c>
      <c r="I738" s="123"/>
      <c r="J738" s="123" t="s">
        <v>1383</v>
      </c>
      <c r="K738" s="123">
        <v>42</v>
      </c>
      <c r="L738" s="122">
        <f t="shared" si="82"/>
        <v>1.3</v>
      </c>
      <c r="M738" s="122">
        <f t="shared" si="83"/>
        <v>1.3</v>
      </c>
    </row>
    <row r="739" spans="1:13" hidden="1" x14ac:dyDescent="0.2">
      <c r="A739" s="86" t="s">
        <v>2097</v>
      </c>
      <c r="B739" s="85">
        <v>44303</v>
      </c>
      <c r="C739" s="86" t="s">
        <v>2098</v>
      </c>
      <c r="D739" s="123" t="s">
        <v>779</v>
      </c>
      <c r="E739" s="84" t="str">
        <f t="shared" si="78"/>
        <v>Dirk</v>
      </c>
      <c r="F739" s="84" t="str">
        <f t="shared" si="79"/>
        <v>Hansen</v>
      </c>
      <c r="G739" s="84" t="str">
        <f t="shared" si="80"/>
        <v>Men Senior</v>
      </c>
      <c r="H739" s="84" t="str">
        <f t="shared" si="81"/>
        <v>Steenbras</v>
      </c>
      <c r="I739" s="123"/>
      <c r="J739" s="123" t="s">
        <v>1406</v>
      </c>
      <c r="K739" s="123">
        <v>81</v>
      </c>
      <c r="L739" s="122">
        <f t="shared" si="82"/>
        <v>1.8</v>
      </c>
      <c r="M739" s="122">
        <f t="shared" si="83"/>
        <v>1.8</v>
      </c>
    </row>
    <row r="740" spans="1:13" hidden="1" x14ac:dyDescent="0.2">
      <c r="A740" s="86" t="s">
        <v>2097</v>
      </c>
      <c r="B740" s="85">
        <v>44303</v>
      </c>
      <c r="C740" s="86" t="s">
        <v>2098</v>
      </c>
      <c r="D740" s="123" t="s">
        <v>1273</v>
      </c>
      <c r="E740" s="84" t="str">
        <f t="shared" si="78"/>
        <v>Luan</v>
      </c>
      <c r="F740" s="84" t="str">
        <f t="shared" si="79"/>
        <v>Hansen</v>
      </c>
      <c r="G740" s="84" t="str">
        <f t="shared" si="80"/>
        <v>Men U/16</v>
      </c>
      <c r="H740" s="84" t="str">
        <f t="shared" si="81"/>
        <v>Steenbras</v>
      </c>
      <c r="I740" s="123"/>
      <c r="J740" s="123"/>
      <c r="K740" s="123"/>
      <c r="L740" s="122" t="str">
        <f t="shared" si="82"/>
        <v/>
      </c>
      <c r="M740" s="122" t="str">
        <f t="shared" si="83"/>
        <v/>
      </c>
    </row>
    <row r="741" spans="1:13" hidden="1" x14ac:dyDescent="0.2">
      <c r="A741" s="86" t="s">
        <v>2097</v>
      </c>
      <c r="B741" s="85">
        <v>44303</v>
      </c>
      <c r="C741" s="86" t="s">
        <v>2098</v>
      </c>
      <c r="D741" s="123" t="s">
        <v>1720</v>
      </c>
      <c r="E741" s="84" t="str">
        <f t="shared" si="78"/>
        <v>Tertia</v>
      </c>
      <c r="F741" s="84" t="str">
        <f t="shared" si="79"/>
        <v>Roos</v>
      </c>
      <c r="G741" s="84" t="str">
        <f t="shared" si="80"/>
        <v>Ladies Senior</v>
      </c>
      <c r="H741" s="84" t="str">
        <f t="shared" si="81"/>
        <v>Steenbras</v>
      </c>
      <c r="I741" s="123"/>
      <c r="J741" s="123"/>
      <c r="K741" s="123"/>
      <c r="L741" s="122" t="str">
        <f t="shared" si="82"/>
        <v/>
      </c>
      <c r="M741" s="122" t="str">
        <f t="shared" si="83"/>
        <v/>
      </c>
    </row>
    <row r="742" spans="1:13" hidden="1" x14ac:dyDescent="0.2">
      <c r="A742" s="86" t="s">
        <v>2097</v>
      </c>
      <c r="B742" s="85">
        <v>44303</v>
      </c>
      <c r="C742" s="86" t="s">
        <v>2098</v>
      </c>
      <c r="D742" s="123" t="s">
        <v>591</v>
      </c>
      <c r="E742" s="84" t="str">
        <f t="shared" si="78"/>
        <v>Danie</v>
      </c>
      <c r="F742" s="84" t="str">
        <f t="shared" si="79"/>
        <v>Klopper</v>
      </c>
      <c r="G742" s="84" t="str">
        <f t="shared" si="80"/>
        <v>Men Senior</v>
      </c>
      <c r="H742" s="84" t="str">
        <f t="shared" si="81"/>
        <v>Steenbras</v>
      </c>
      <c r="I742" s="123"/>
      <c r="J742" s="123"/>
      <c r="K742" s="123"/>
      <c r="L742" s="122" t="str">
        <f t="shared" si="82"/>
        <v/>
      </c>
      <c r="M742" s="122" t="str">
        <f t="shared" si="83"/>
        <v/>
      </c>
    </row>
    <row r="743" spans="1:13" hidden="1" x14ac:dyDescent="0.2">
      <c r="A743" s="86" t="s">
        <v>2097</v>
      </c>
      <c r="B743" s="85">
        <v>44303</v>
      </c>
      <c r="C743" s="86" t="s">
        <v>2098</v>
      </c>
      <c r="D743" s="123" t="s">
        <v>774</v>
      </c>
      <c r="E743" s="84" t="str">
        <f t="shared" si="78"/>
        <v>Jayden</v>
      </c>
      <c r="F743" s="84" t="str">
        <f t="shared" si="79"/>
        <v>Hansen</v>
      </c>
      <c r="G743" s="84" t="str">
        <f t="shared" si="80"/>
        <v>Men U/16</v>
      </c>
      <c r="H743" s="84" t="str">
        <f t="shared" si="81"/>
        <v>Steenbras</v>
      </c>
      <c r="I743" s="123"/>
      <c r="J743" s="123"/>
      <c r="K743" s="123"/>
      <c r="L743" s="122" t="str">
        <f t="shared" si="82"/>
        <v/>
      </c>
      <c r="M743" s="122" t="str">
        <f t="shared" si="83"/>
        <v/>
      </c>
    </row>
    <row r="744" spans="1:13" hidden="1" x14ac:dyDescent="0.2">
      <c r="A744" s="86" t="s">
        <v>2097</v>
      </c>
      <c r="B744" s="85">
        <v>44303</v>
      </c>
      <c r="C744" s="86" t="s">
        <v>2098</v>
      </c>
      <c r="D744" s="123" t="s">
        <v>804</v>
      </c>
      <c r="E744" s="84" t="str">
        <f t="shared" si="78"/>
        <v>Andre</v>
      </c>
      <c r="F744" s="84" t="str">
        <f t="shared" si="79"/>
        <v>Nel</v>
      </c>
      <c r="G744" s="84" t="str">
        <f t="shared" si="80"/>
        <v>Men Senior</v>
      </c>
      <c r="H744" s="84" t="str">
        <f t="shared" si="81"/>
        <v>Seagull Angling Club Inland</v>
      </c>
      <c r="I744" s="123"/>
      <c r="J744" s="123" t="s">
        <v>1406</v>
      </c>
      <c r="K744" s="123">
        <v>70</v>
      </c>
      <c r="L744" s="122">
        <f t="shared" si="82"/>
        <v>1.1000000000000001</v>
      </c>
      <c r="M744" s="122">
        <f t="shared" si="83"/>
        <v>1.1000000000000001</v>
      </c>
    </row>
    <row r="745" spans="1:13" hidden="1" x14ac:dyDescent="0.2">
      <c r="A745" s="86" t="s">
        <v>2097</v>
      </c>
      <c r="B745" s="85">
        <v>44303</v>
      </c>
      <c r="C745" s="86" t="s">
        <v>2098</v>
      </c>
      <c r="D745" s="123" t="s">
        <v>587</v>
      </c>
      <c r="E745" s="84" t="str">
        <f t="shared" si="78"/>
        <v>Sean</v>
      </c>
      <c r="F745" s="84" t="str">
        <f t="shared" si="79"/>
        <v>Van Den Heuvel</v>
      </c>
      <c r="G745" s="84" t="str">
        <f t="shared" si="80"/>
        <v>Men Veteran</v>
      </c>
      <c r="H745" s="84" t="str">
        <f t="shared" si="81"/>
        <v>Seagull Angling Club Inland</v>
      </c>
      <c r="I745" s="123"/>
      <c r="J745" s="123" t="s">
        <v>1406</v>
      </c>
      <c r="K745" s="123">
        <v>103</v>
      </c>
      <c r="L745" s="122">
        <f t="shared" si="82"/>
        <v>4.0999999999999996</v>
      </c>
      <c r="M745" s="122">
        <f t="shared" si="83"/>
        <v>4.0999999999999996</v>
      </c>
    </row>
    <row r="746" spans="1:13" hidden="1" x14ac:dyDescent="0.2">
      <c r="A746" s="86" t="s">
        <v>2097</v>
      </c>
      <c r="B746" s="85">
        <v>44303</v>
      </c>
      <c r="C746" s="86" t="s">
        <v>2098</v>
      </c>
      <c r="D746" s="123" t="s">
        <v>569</v>
      </c>
      <c r="E746" s="84" t="str">
        <f t="shared" si="78"/>
        <v>Jaco</v>
      </c>
      <c r="F746" s="84" t="str">
        <f t="shared" si="79"/>
        <v>Mertens</v>
      </c>
      <c r="G746" s="84" t="str">
        <f t="shared" si="80"/>
        <v>Men Senior</v>
      </c>
      <c r="H746" s="84" t="str">
        <f t="shared" si="81"/>
        <v>Seagull Angling Club Inland</v>
      </c>
      <c r="I746" s="123"/>
      <c r="J746" s="123" t="s">
        <v>1405</v>
      </c>
      <c r="K746" s="123">
        <v>115</v>
      </c>
      <c r="L746" s="122">
        <f t="shared" si="82"/>
        <v>7</v>
      </c>
      <c r="M746" s="122">
        <f t="shared" si="83"/>
        <v>7</v>
      </c>
    </row>
    <row r="747" spans="1:13" hidden="1" x14ac:dyDescent="0.2">
      <c r="A747" s="86" t="s">
        <v>2097</v>
      </c>
      <c r="B747" s="85">
        <v>44303</v>
      </c>
      <c r="C747" s="86" t="s">
        <v>2098</v>
      </c>
      <c r="D747" s="123" t="s">
        <v>1023</v>
      </c>
      <c r="E747" s="84" t="str">
        <f t="shared" si="78"/>
        <v>Hannes</v>
      </c>
      <c r="F747" s="84" t="str">
        <f t="shared" si="79"/>
        <v>Swartz</v>
      </c>
      <c r="G747" s="84" t="str">
        <f t="shared" si="80"/>
        <v>Men Veteran</v>
      </c>
      <c r="H747" s="84" t="str">
        <f t="shared" si="81"/>
        <v>Seagull Angling Club Inland</v>
      </c>
      <c r="I747" s="123"/>
      <c r="J747" s="123"/>
      <c r="K747" s="123"/>
      <c r="L747" s="122" t="str">
        <f t="shared" si="82"/>
        <v/>
      </c>
      <c r="M747" s="122" t="str">
        <f t="shared" si="83"/>
        <v/>
      </c>
    </row>
    <row r="748" spans="1:13" hidden="1" x14ac:dyDescent="0.2">
      <c r="A748" s="86" t="s">
        <v>2097</v>
      </c>
      <c r="B748" s="85">
        <v>44303</v>
      </c>
      <c r="C748" s="86" t="s">
        <v>2098</v>
      </c>
      <c r="D748" s="123" t="s">
        <v>834</v>
      </c>
      <c r="E748" s="84" t="str">
        <f t="shared" si="78"/>
        <v>Danie</v>
      </c>
      <c r="F748" s="84" t="str">
        <f t="shared" si="79"/>
        <v>Smith</v>
      </c>
      <c r="G748" s="84" t="str">
        <f t="shared" si="80"/>
        <v>Men Veteran</v>
      </c>
      <c r="H748" s="84" t="str">
        <f t="shared" si="81"/>
        <v>Seagull Angling Club Inland</v>
      </c>
      <c r="I748" s="123"/>
      <c r="J748" s="123" t="s">
        <v>1406</v>
      </c>
      <c r="K748" s="123">
        <v>98</v>
      </c>
      <c r="L748" s="122">
        <f t="shared" si="82"/>
        <v>3.4</v>
      </c>
      <c r="M748" s="122">
        <f t="shared" si="83"/>
        <v>3.4</v>
      </c>
    </row>
    <row r="749" spans="1:13" hidden="1" x14ac:dyDescent="0.2">
      <c r="A749" s="86" t="s">
        <v>2097</v>
      </c>
      <c r="B749" s="85">
        <v>44303</v>
      </c>
      <c r="C749" s="86" t="s">
        <v>2098</v>
      </c>
      <c r="D749" s="123" t="s">
        <v>906</v>
      </c>
      <c r="E749" s="84" t="str">
        <f t="shared" si="78"/>
        <v>Amarelda</v>
      </c>
      <c r="F749" s="84" t="str">
        <f t="shared" si="79"/>
        <v>Schoonbee</v>
      </c>
      <c r="G749" s="84" t="str">
        <f t="shared" si="80"/>
        <v>Ladies Senior</v>
      </c>
      <c r="H749" s="84" t="str">
        <f t="shared" si="81"/>
        <v>Seagull Angling Club Inland</v>
      </c>
      <c r="I749" s="123"/>
      <c r="J749" s="123"/>
      <c r="K749" s="123"/>
      <c r="L749" s="122" t="str">
        <f t="shared" si="82"/>
        <v/>
      </c>
      <c r="M749" s="122" t="str">
        <f t="shared" si="83"/>
        <v/>
      </c>
    </row>
    <row r="750" spans="1:13" hidden="1" x14ac:dyDescent="0.2">
      <c r="A750" s="86" t="s">
        <v>2097</v>
      </c>
      <c r="B750" s="85">
        <v>44303</v>
      </c>
      <c r="C750" s="86" t="s">
        <v>2098</v>
      </c>
      <c r="D750" s="123" t="s">
        <v>1353</v>
      </c>
      <c r="E750" s="84" t="str">
        <f t="shared" si="78"/>
        <v>Lian</v>
      </c>
      <c r="F750" s="84" t="str">
        <f t="shared" si="79"/>
        <v>De Jager</v>
      </c>
      <c r="G750" s="84" t="str">
        <f t="shared" si="80"/>
        <v>Men Senior</v>
      </c>
      <c r="H750" s="84" t="str">
        <f t="shared" si="81"/>
        <v>Seagull Angling Club Inland</v>
      </c>
      <c r="I750" s="123"/>
      <c r="J750" s="123"/>
      <c r="K750" s="123"/>
      <c r="L750" s="122" t="str">
        <f t="shared" si="82"/>
        <v/>
      </c>
      <c r="M750" s="122" t="str">
        <f t="shared" si="83"/>
        <v/>
      </c>
    </row>
    <row r="751" spans="1:13" hidden="1" x14ac:dyDescent="0.2">
      <c r="A751" s="86" t="s">
        <v>2097</v>
      </c>
      <c r="B751" s="85">
        <v>44303</v>
      </c>
      <c r="C751" s="86" t="s">
        <v>2098</v>
      </c>
      <c r="D751" s="123" t="s">
        <v>1609</v>
      </c>
      <c r="E751" s="84" t="str">
        <f t="shared" si="78"/>
        <v>Andre</v>
      </c>
      <c r="F751" s="84" t="str">
        <f t="shared" si="79"/>
        <v>Maree</v>
      </c>
      <c r="G751" s="84" t="str">
        <f t="shared" si="80"/>
        <v>Men Senior</v>
      </c>
      <c r="H751" s="84" t="str">
        <f t="shared" si="81"/>
        <v>Seagull Angling Club Inland</v>
      </c>
      <c r="I751" s="123"/>
      <c r="J751" s="123" t="s">
        <v>1405</v>
      </c>
      <c r="K751" s="123">
        <v>105</v>
      </c>
      <c r="L751" s="122">
        <f t="shared" si="82"/>
        <v>5.0999999999999996</v>
      </c>
      <c r="M751" s="122">
        <f t="shared" si="83"/>
        <v>5.0999999999999996</v>
      </c>
    </row>
    <row r="752" spans="1:13" hidden="1" x14ac:dyDescent="0.2">
      <c r="A752" s="86" t="s">
        <v>2097</v>
      </c>
      <c r="B752" s="85">
        <v>44303</v>
      </c>
      <c r="C752" s="86" t="s">
        <v>2098</v>
      </c>
      <c r="D752" s="123" t="s">
        <v>972</v>
      </c>
      <c r="E752" s="84" t="str">
        <f t="shared" si="78"/>
        <v>Martin</v>
      </c>
      <c r="F752" s="84" t="str">
        <f t="shared" si="79"/>
        <v>Gouws</v>
      </c>
      <c r="G752" s="84" t="str">
        <f t="shared" si="80"/>
        <v>Men Senior</v>
      </c>
      <c r="H752" s="84" t="str">
        <f t="shared" si="81"/>
        <v>Seagull Angling Club Inland</v>
      </c>
      <c r="I752" s="123"/>
      <c r="J752" s="123" t="s">
        <v>1405</v>
      </c>
      <c r="K752" s="123">
        <v>87</v>
      </c>
      <c r="L752" s="122">
        <f t="shared" si="82"/>
        <v>2.7</v>
      </c>
      <c r="M752" s="122">
        <f t="shared" si="83"/>
        <v>2.7</v>
      </c>
    </row>
    <row r="753" spans="1:13" hidden="1" x14ac:dyDescent="0.2">
      <c r="A753" s="86" t="s">
        <v>2097</v>
      </c>
      <c r="B753" s="85">
        <v>44303</v>
      </c>
      <c r="C753" s="86" t="s">
        <v>2098</v>
      </c>
      <c r="D753" s="123" t="s">
        <v>731</v>
      </c>
      <c r="E753" s="84" t="str">
        <f t="shared" si="78"/>
        <v>Cecilia</v>
      </c>
      <c r="F753" s="84" t="str">
        <f t="shared" si="79"/>
        <v>Brandt</v>
      </c>
      <c r="G753" s="84" t="str">
        <f t="shared" si="80"/>
        <v>Ladies Senior</v>
      </c>
      <c r="H753" s="84" t="str">
        <f t="shared" si="81"/>
        <v>Seagull Angling Club Inland</v>
      </c>
      <c r="I753" s="123"/>
      <c r="J753" s="123" t="s">
        <v>1405</v>
      </c>
      <c r="K753" s="123">
        <v>117</v>
      </c>
      <c r="L753" s="122">
        <f t="shared" si="82"/>
        <v>7.4</v>
      </c>
      <c r="M753" s="122">
        <f t="shared" si="83"/>
        <v>7.4</v>
      </c>
    </row>
    <row r="754" spans="1:13" hidden="1" x14ac:dyDescent="0.2">
      <c r="A754" s="86" t="s">
        <v>2097</v>
      </c>
      <c r="B754" s="85">
        <v>44303</v>
      </c>
      <c r="C754" s="86" t="s">
        <v>2098</v>
      </c>
      <c r="D754" s="123" t="s">
        <v>1870</v>
      </c>
      <c r="E754" s="84" t="str">
        <f t="shared" si="78"/>
        <v>Franco</v>
      </c>
      <c r="F754" s="84" t="str">
        <f t="shared" si="79"/>
        <v>Horn</v>
      </c>
      <c r="G754" s="84" t="str">
        <f t="shared" si="80"/>
        <v>Men Senior</v>
      </c>
      <c r="H754" s="84" t="str">
        <f t="shared" si="81"/>
        <v>Orca Angling Club</v>
      </c>
      <c r="I754" s="123"/>
      <c r="J754" s="123"/>
      <c r="K754" s="123"/>
      <c r="L754" s="122" t="str">
        <f t="shared" si="82"/>
        <v/>
      </c>
      <c r="M754" s="122" t="str">
        <f t="shared" si="83"/>
        <v/>
      </c>
    </row>
    <row r="755" spans="1:13" hidden="1" x14ac:dyDescent="0.2">
      <c r="A755" s="86" t="s">
        <v>2097</v>
      </c>
      <c r="B755" s="85">
        <v>44303</v>
      </c>
      <c r="C755" s="86" t="s">
        <v>2098</v>
      </c>
      <c r="D755" s="123" t="s">
        <v>656</v>
      </c>
      <c r="E755" s="84" t="str">
        <f t="shared" si="78"/>
        <v xml:space="preserve">Joe </v>
      </c>
      <c r="F755" s="84" t="str">
        <f t="shared" si="79"/>
        <v>Herrman</v>
      </c>
      <c r="G755" s="84" t="str">
        <f t="shared" si="80"/>
        <v>Men Senior</v>
      </c>
      <c r="H755" s="84" t="str">
        <f t="shared" si="81"/>
        <v>Orca Angling Club</v>
      </c>
      <c r="I755" s="123"/>
      <c r="J755" s="123" t="s">
        <v>1405</v>
      </c>
      <c r="K755" s="123">
        <v>129</v>
      </c>
      <c r="L755" s="122">
        <f t="shared" si="82"/>
        <v>10.4</v>
      </c>
      <c r="M755" s="122">
        <f t="shared" si="83"/>
        <v>10.4</v>
      </c>
    </row>
    <row r="756" spans="1:13" hidden="1" x14ac:dyDescent="0.2">
      <c r="A756" s="86" t="s">
        <v>2097</v>
      </c>
      <c r="B756" s="85">
        <v>44303</v>
      </c>
      <c r="C756" s="86" t="s">
        <v>2098</v>
      </c>
      <c r="D756" s="123" t="s">
        <v>544</v>
      </c>
      <c r="E756" s="84" t="str">
        <f t="shared" si="78"/>
        <v>Brian</v>
      </c>
      <c r="F756" s="84" t="str">
        <f t="shared" si="79"/>
        <v>Curtis</v>
      </c>
      <c r="G756" s="84" t="str">
        <f t="shared" si="80"/>
        <v>Men Senior</v>
      </c>
      <c r="H756" s="84" t="str">
        <f t="shared" si="81"/>
        <v>Orca Angling Club</v>
      </c>
      <c r="I756" s="123"/>
      <c r="J756" s="123" t="s">
        <v>1406</v>
      </c>
      <c r="K756" s="123">
        <v>96</v>
      </c>
      <c r="L756" s="122">
        <f t="shared" si="82"/>
        <v>3.2</v>
      </c>
      <c r="M756" s="122">
        <f t="shared" si="83"/>
        <v>3.2</v>
      </c>
    </row>
    <row r="757" spans="1:13" ht="13.5" hidden="1" customHeight="1" x14ac:dyDescent="0.2">
      <c r="A757" s="86" t="s">
        <v>2097</v>
      </c>
      <c r="B757" s="85">
        <v>44303</v>
      </c>
      <c r="C757" s="86" t="s">
        <v>2098</v>
      </c>
      <c r="D757" s="123" t="s">
        <v>1083</v>
      </c>
      <c r="E757" s="84" t="str">
        <f t="shared" si="78"/>
        <v>Herman</v>
      </c>
      <c r="F757" s="84" t="str">
        <f t="shared" si="79"/>
        <v>Klem</v>
      </c>
      <c r="G757" s="84" t="str">
        <f t="shared" si="80"/>
        <v>Men Senior</v>
      </c>
      <c r="H757" s="84" t="str">
        <f t="shared" si="81"/>
        <v>Orca Angling Club</v>
      </c>
      <c r="I757" s="123"/>
      <c r="J757" s="123"/>
      <c r="K757" s="123"/>
      <c r="L757" s="122" t="str">
        <f t="shared" si="82"/>
        <v/>
      </c>
      <c r="M757" s="122" t="str">
        <f t="shared" si="83"/>
        <v/>
      </c>
    </row>
    <row r="758" spans="1:13" ht="13.5" hidden="1" customHeight="1" x14ac:dyDescent="0.2">
      <c r="A758" s="86" t="s">
        <v>2097</v>
      </c>
      <c r="B758" s="85">
        <v>44303</v>
      </c>
      <c r="C758" s="86" t="s">
        <v>2098</v>
      </c>
      <c r="D758" s="123" t="s">
        <v>1214</v>
      </c>
      <c r="E758" s="84" t="str">
        <f t="shared" si="78"/>
        <v>Quintin</v>
      </c>
      <c r="F758" s="84" t="str">
        <f t="shared" si="79"/>
        <v>Klem</v>
      </c>
      <c r="G758" s="84" t="str">
        <f t="shared" si="80"/>
        <v>Men Senior</v>
      </c>
      <c r="H758" s="84" t="str">
        <f t="shared" si="81"/>
        <v>Orca Angling Club</v>
      </c>
      <c r="I758" s="123"/>
      <c r="J758" s="123"/>
      <c r="K758" s="123"/>
      <c r="L758" s="122" t="str">
        <f t="shared" si="82"/>
        <v/>
      </c>
      <c r="M758" s="122" t="str">
        <f t="shared" si="83"/>
        <v/>
      </c>
    </row>
    <row r="759" spans="1:13" hidden="1" x14ac:dyDescent="0.2">
      <c r="A759" s="86" t="s">
        <v>2097</v>
      </c>
      <c r="B759" s="85">
        <v>44303</v>
      </c>
      <c r="C759" s="86" t="s">
        <v>2098</v>
      </c>
      <c r="D759" s="123" t="s">
        <v>593</v>
      </c>
      <c r="E759" s="84" t="str">
        <f t="shared" si="78"/>
        <v>Alec</v>
      </c>
      <c r="F759" s="84" t="str">
        <f t="shared" si="79"/>
        <v>Landers</v>
      </c>
      <c r="G759" s="84" t="str">
        <f t="shared" si="80"/>
        <v>Men Senior</v>
      </c>
      <c r="H759" s="84" t="str">
        <f t="shared" si="81"/>
        <v>Orca Angling Club</v>
      </c>
      <c r="I759" s="123"/>
      <c r="J759" s="123" t="s">
        <v>1405</v>
      </c>
      <c r="K759" s="123">
        <v>90</v>
      </c>
      <c r="L759" s="122">
        <f t="shared" si="82"/>
        <v>3</v>
      </c>
      <c r="M759" s="122">
        <f t="shared" si="83"/>
        <v>3</v>
      </c>
    </row>
    <row r="760" spans="1:13" hidden="1" x14ac:dyDescent="0.2">
      <c r="A760" s="86" t="s">
        <v>2097</v>
      </c>
      <c r="B760" s="85">
        <v>44303</v>
      </c>
      <c r="C760" s="86" t="s">
        <v>2098</v>
      </c>
      <c r="D760" s="123" t="s">
        <v>593</v>
      </c>
      <c r="E760" s="84" t="str">
        <f t="shared" si="78"/>
        <v>Alec</v>
      </c>
      <c r="F760" s="84" t="str">
        <f t="shared" si="79"/>
        <v>Landers</v>
      </c>
      <c r="G760" s="84" t="str">
        <f t="shared" si="80"/>
        <v>Men Senior</v>
      </c>
      <c r="H760" s="84" t="str">
        <f t="shared" si="81"/>
        <v>Orca Angling Club</v>
      </c>
      <c r="I760" s="123"/>
      <c r="J760" s="123" t="s">
        <v>1405</v>
      </c>
      <c r="K760" s="123">
        <v>86</v>
      </c>
      <c r="L760" s="122">
        <f t="shared" si="82"/>
        <v>2.6</v>
      </c>
      <c r="M760" s="122">
        <f t="shared" si="83"/>
        <v>2.6</v>
      </c>
    </row>
    <row r="761" spans="1:13" hidden="1" x14ac:dyDescent="0.2">
      <c r="A761" s="86" t="s">
        <v>2097</v>
      </c>
      <c r="B761" s="85">
        <v>44303</v>
      </c>
      <c r="C761" s="86" t="s">
        <v>2098</v>
      </c>
      <c r="D761" s="123" t="s">
        <v>562</v>
      </c>
      <c r="E761" s="84" t="str">
        <f t="shared" si="78"/>
        <v>Heini</v>
      </c>
      <c r="F761" s="84" t="str">
        <f t="shared" si="79"/>
        <v>Zahrt</v>
      </c>
      <c r="G761" s="84" t="str">
        <f t="shared" si="80"/>
        <v>Men Senior</v>
      </c>
      <c r="H761" s="84" t="str">
        <f t="shared" si="81"/>
        <v>Orca Angling Club</v>
      </c>
      <c r="I761" s="123"/>
      <c r="J761" s="123" t="s">
        <v>1405</v>
      </c>
      <c r="K761" s="123">
        <v>124</v>
      </c>
      <c r="L761" s="122">
        <f t="shared" si="82"/>
        <v>9.1</v>
      </c>
      <c r="M761" s="122">
        <f t="shared" si="83"/>
        <v>9.1</v>
      </c>
    </row>
    <row r="762" spans="1:13" hidden="1" x14ac:dyDescent="0.2">
      <c r="A762" s="86" t="s">
        <v>2097</v>
      </c>
      <c r="B762" s="85">
        <v>44303</v>
      </c>
      <c r="C762" s="86" t="s">
        <v>2098</v>
      </c>
      <c r="D762" s="123" t="s">
        <v>562</v>
      </c>
      <c r="E762" s="84" t="str">
        <f t="shared" si="78"/>
        <v>Heini</v>
      </c>
      <c r="F762" s="84" t="str">
        <f t="shared" si="79"/>
        <v>Zahrt</v>
      </c>
      <c r="G762" s="84" t="str">
        <f t="shared" si="80"/>
        <v>Men Senior</v>
      </c>
      <c r="H762" s="84" t="str">
        <f t="shared" si="81"/>
        <v>Orca Angling Club</v>
      </c>
      <c r="I762" s="123"/>
      <c r="J762" s="123" t="s">
        <v>1405</v>
      </c>
      <c r="K762" s="123">
        <v>127</v>
      </c>
      <c r="L762" s="122">
        <f t="shared" si="82"/>
        <v>9.8000000000000007</v>
      </c>
      <c r="M762" s="122">
        <f t="shared" si="83"/>
        <v>9.8000000000000007</v>
      </c>
    </row>
    <row r="763" spans="1:13" hidden="1" x14ac:dyDescent="0.2">
      <c r="A763" s="86" t="s">
        <v>2097</v>
      </c>
      <c r="B763" s="85">
        <v>44303</v>
      </c>
      <c r="C763" s="86" t="s">
        <v>2098</v>
      </c>
      <c r="D763" s="123" t="s">
        <v>1454</v>
      </c>
      <c r="E763" s="84" t="str">
        <f t="shared" si="78"/>
        <v>Ferdi</v>
      </c>
      <c r="F763" s="84" t="str">
        <f t="shared" si="79"/>
        <v>Roetz</v>
      </c>
      <c r="G763" s="84" t="str">
        <f t="shared" si="80"/>
        <v>Men Senior</v>
      </c>
      <c r="H763" s="84" t="str">
        <f t="shared" si="81"/>
        <v>Orca Angling Club</v>
      </c>
      <c r="I763" s="123"/>
      <c r="J763" s="123"/>
      <c r="K763" s="123"/>
      <c r="L763" s="122" t="str">
        <f t="shared" si="82"/>
        <v/>
      </c>
      <c r="M763" s="122" t="str">
        <f t="shared" si="83"/>
        <v/>
      </c>
    </row>
    <row r="764" spans="1:13" hidden="1" x14ac:dyDescent="0.2">
      <c r="A764" s="86" t="s">
        <v>2097</v>
      </c>
      <c r="B764" s="85">
        <v>44303</v>
      </c>
      <c r="C764" s="86" t="s">
        <v>2098</v>
      </c>
      <c r="D764" s="123" t="s">
        <v>571</v>
      </c>
      <c r="E764" s="84" t="str">
        <f t="shared" si="78"/>
        <v>Leandre</v>
      </c>
      <c r="F764" s="84" t="str">
        <f t="shared" si="79"/>
        <v>Horn</v>
      </c>
      <c r="G764" s="84" t="str">
        <f t="shared" si="80"/>
        <v>Ladies Senior</v>
      </c>
      <c r="H764" s="84" t="str">
        <f t="shared" si="81"/>
        <v>Orca Angling Club</v>
      </c>
      <c r="I764" s="123"/>
      <c r="J764" s="123"/>
      <c r="K764" s="123"/>
      <c r="L764" s="122" t="str">
        <f t="shared" si="82"/>
        <v/>
      </c>
      <c r="M764" s="122" t="str">
        <f t="shared" si="83"/>
        <v/>
      </c>
    </row>
    <row r="765" spans="1:13" hidden="1" x14ac:dyDescent="0.2">
      <c r="A765" s="86" t="s">
        <v>2097</v>
      </c>
      <c r="B765" s="85">
        <v>44303</v>
      </c>
      <c r="C765" s="86" t="s">
        <v>2098</v>
      </c>
      <c r="D765" s="123" t="s">
        <v>1763</v>
      </c>
      <c r="E765" s="84" t="str">
        <f t="shared" si="78"/>
        <v>William</v>
      </c>
      <c r="F765" s="84" t="str">
        <f t="shared" si="79"/>
        <v>Schickerling</v>
      </c>
      <c r="G765" s="84" t="str">
        <f t="shared" si="80"/>
        <v>Men Senior</v>
      </c>
      <c r="H765" s="84" t="str">
        <f t="shared" si="81"/>
        <v>Orca Angling Club</v>
      </c>
      <c r="I765" s="123"/>
      <c r="J765" s="123"/>
      <c r="K765" s="123"/>
      <c r="L765" s="122" t="str">
        <f t="shared" si="82"/>
        <v/>
      </c>
      <c r="M765" s="122" t="str">
        <f t="shared" si="83"/>
        <v/>
      </c>
    </row>
    <row r="766" spans="1:13" hidden="1" x14ac:dyDescent="0.2">
      <c r="A766" s="86" t="s">
        <v>2097</v>
      </c>
      <c r="B766" s="85">
        <v>44303</v>
      </c>
      <c r="C766" s="86" t="s">
        <v>2098</v>
      </c>
      <c r="D766" s="123" t="s">
        <v>568</v>
      </c>
      <c r="E766" s="84" t="str">
        <f t="shared" si="78"/>
        <v>Emil</v>
      </c>
      <c r="F766" s="84" t="str">
        <f t="shared" si="79"/>
        <v>Prinsloo</v>
      </c>
      <c r="G766" s="84" t="str">
        <f t="shared" si="80"/>
        <v>Men Veteran</v>
      </c>
      <c r="H766" s="84" t="str">
        <f t="shared" si="81"/>
        <v>Walvis Bay</v>
      </c>
      <c r="I766" s="123"/>
      <c r="J766" s="123" t="s">
        <v>1405</v>
      </c>
      <c r="K766" s="123">
        <v>111</v>
      </c>
      <c r="L766" s="122">
        <f t="shared" si="82"/>
        <v>6.2</v>
      </c>
      <c r="M766" s="122">
        <f t="shared" si="83"/>
        <v>6.2</v>
      </c>
    </row>
    <row r="767" spans="1:13" hidden="1" x14ac:dyDescent="0.2">
      <c r="A767" s="86" t="s">
        <v>2097</v>
      </c>
      <c r="B767" s="85">
        <v>44303</v>
      </c>
      <c r="C767" s="86" t="s">
        <v>2098</v>
      </c>
      <c r="D767" s="123" t="s">
        <v>568</v>
      </c>
      <c r="E767" s="84" t="str">
        <f t="shared" si="78"/>
        <v>Emil</v>
      </c>
      <c r="F767" s="84" t="str">
        <f t="shared" si="79"/>
        <v>Prinsloo</v>
      </c>
      <c r="G767" s="84" t="str">
        <f t="shared" si="80"/>
        <v>Men Veteran</v>
      </c>
      <c r="H767" s="84" t="str">
        <f t="shared" si="81"/>
        <v>Walvis Bay</v>
      </c>
      <c r="I767" s="123"/>
      <c r="J767" s="123" t="s">
        <v>1405</v>
      </c>
      <c r="K767" s="123">
        <v>84</v>
      </c>
      <c r="L767" s="122">
        <f t="shared" si="82"/>
        <v>2.4</v>
      </c>
      <c r="M767" s="122">
        <f t="shared" si="83"/>
        <v>2.4</v>
      </c>
    </row>
    <row r="768" spans="1:13" hidden="1" x14ac:dyDescent="0.2">
      <c r="A768" s="86" t="s">
        <v>2097</v>
      </c>
      <c r="B768" s="85">
        <v>44303</v>
      </c>
      <c r="C768" s="86" t="s">
        <v>2098</v>
      </c>
      <c r="D768" s="123" t="s">
        <v>568</v>
      </c>
      <c r="E768" s="84" t="str">
        <f t="shared" si="78"/>
        <v>Emil</v>
      </c>
      <c r="F768" s="84" t="str">
        <f t="shared" si="79"/>
        <v>Prinsloo</v>
      </c>
      <c r="G768" s="84" t="str">
        <f t="shared" si="80"/>
        <v>Men Veteran</v>
      </c>
      <c r="H768" s="84" t="str">
        <f t="shared" si="81"/>
        <v>Walvis Bay</v>
      </c>
      <c r="I768" s="123"/>
      <c r="J768" s="123" t="s">
        <v>1405</v>
      </c>
      <c r="K768" s="123">
        <v>166</v>
      </c>
      <c r="L768" s="122">
        <f t="shared" si="82"/>
        <v>24.6</v>
      </c>
      <c r="M768" s="122">
        <f t="shared" si="83"/>
        <v>24.6</v>
      </c>
    </row>
    <row r="769" spans="1:13" hidden="1" x14ac:dyDescent="0.2">
      <c r="A769" s="86" t="s">
        <v>2097</v>
      </c>
      <c r="B769" s="85">
        <v>44303</v>
      </c>
      <c r="C769" s="86" t="s">
        <v>2098</v>
      </c>
      <c r="D769" s="123" t="s">
        <v>568</v>
      </c>
      <c r="E769" s="84" t="str">
        <f t="shared" si="78"/>
        <v>Emil</v>
      </c>
      <c r="F769" s="84" t="str">
        <f t="shared" si="79"/>
        <v>Prinsloo</v>
      </c>
      <c r="G769" s="84" t="str">
        <f t="shared" si="80"/>
        <v>Men Veteran</v>
      </c>
      <c r="H769" s="84" t="str">
        <f t="shared" si="81"/>
        <v>Walvis Bay</v>
      </c>
      <c r="I769" s="123"/>
      <c r="J769" s="123" t="s">
        <v>1405</v>
      </c>
      <c r="K769" s="123">
        <v>120</v>
      </c>
      <c r="L769" s="122">
        <f t="shared" si="82"/>
        <v>8.1</v>
      </c>
      <c r="M769" s="122">
        <f t="shared" si="83"/>
        <v>8.1</v>
      </c>
    </row>
    <row r="770" spans="1:13" hidden="1" x14ac:dyDescent="0.2">
      <c r="A770" s="86" t="s">
        <v>2097</v>
      </c>
      <c r="B770" s="85">
        <v>44303</v>
      </c>
      <c r="C770" s="86" t="s">
        <v>2098</v>
      </c>
      <c r="D770" s="123" t="s">
        <v>568</v>
      </c>
      <c r="E770" s="84" t="str">
        <f t="shared" si="78"/>
        <v>Emil</v>
      </c>
      <c r="F770" s="84" t="str">
        <f t="shared" si="79"/>
        <v>Prinsloo</v>
      </c>
      <c r="G770" s="84" t="str">
        <f t="shared" si="80"/>
        <v>Men Veteran</v>
      </c>
      <c r="H770" s="84" t="str">
        <f t="shared" si="81"/>
        <v>Walvis Bay</v>
      </c>
      <c r="I770" s="123"/>
      <c r="J770" s="123" t="s">
        <v>1405</v>
      </c>
      <c r="K770" s="123">
        <v>86</v>
      </c>
      <c r="L770" s="122">
        <f t="shared" si="82"/>
        <v>2.6</v>
      </c>
      <c r="M770" s="122">
        <f t="shared" si="83"/>
        <v>2.6</v>
      </c>
    </row>
    <row r="771" spans="1:13" hidden="1" x14ac:dyDescent="0.2">
      <c r="A771" s="86" t="s">
        <v>2097</v>
      </c>
      <c r="B771" s="85">
        <v>44303</v>
      </c>
      <c r="C771" s="86" t="s">
        <v>2098</v>
      </c>
      <c r="D771" s="123" t="s">
        <v>568</v>
      </c>
      <c r="E771" s="84" t="str">
        <f t="shared" si="78"/>
        <v>Emil</v>
      </c>
      <c r="F771" s="84" t="str">
        <f t="shared" si="79"/>
        <v>Prinsloo</v>
      </c>
      <c r="G771" s="84" t="str">
        <f t="shared" si="80"/>
        <v>Men Veteran</v>
      </c>
      <c r="H771" s="84" t="str">
        <f t="shared" si="81"/>
        <v>Walvis Bay</v>
      </c>
      <c r="I771" s="123"/>
      <c r="J771" s="123" t="s">
        <v>1405</v>
      </c>
      <c r="K771" s="123">
        <v>86</v>
      </c>
      <c r="L771" s="122">
        <f t="shared" si="82"/>
        <v>2.6</v>
      </c>
      <c r="M771" s="122">
        <f t="shared" si="83"/>
        <v>2.6</v>
      </c>
    </row>
    <row r="772" spans="1:13" hidden="1" x14ac:dyDescent="0.2">
      <c r="A772" s="86" t="s">
        <v>2097</v>
      </c>
      <c r="B772" s="85">
        <v>44303</v>
      </c>
      <c r="C772" s="86" t="s">
        <v>2098</v>
      </c>
      <c r="D772" s="123" t="s">
        <v>568</v>
      </c>
      <c r="E772" s="84" t="str">
        <f t="shared" si="78"/>
        <v>Emil</v>
      </c>
      <c r="F772" s="84" t="str">
        <f t="shared" si="79"/>
        <v>Prinsloo</v>
      </c>
      <c r="G772" s="84" t="str">
        <f t="shared" si="80"/>
        <v>Men Veteran</v>
      </c>
      <c r="H772" s="84" t="str">
        <f t="shared" si="81"/>
        <v>Walvis Bay</v>
      </c>
      <c r="I772" s="123"/>
      <c r="J772" s="123" t="s">
        <v>1405</v>
      </c>
      <c r="K772" s="123">
        <v>112</v>
      </c>
      <c r="L772" s="122">
        <f t="shared" si="82"/>
        <v>6.4</v>
      </c>
      <c r="M772" s="122">
        <f t="shared" si="83"/>
        <v>6.4</v>
      </c>
    </row>
    <row r="773" spans="1:13" hidden="1" x14ac:dyDescent="0.2">
      <c r="A773" s="86" t="s">
        <v>2097</v>
      </c>
      <c r="B773" s="85">
        <v>44303</v>
      </c>
      <c r="C773" s="86" t="s">
        <v>2098</v>
      </c>
      <c r="D773" s="123" t="s">
        <v>952</v>
      </c>
      <c r="E773" s="84" t="str">
        <f t="shared" si="78"/>
        <v>Richard</v>
      </c>
      <c r="F773" s="84" t="str">
        <f t="shared" si="79"/>
        <v>Punzul</v>
      </c>
      <c r="G773" s="84" t="str">
        <f t="shared" si="80"/>
        <v>Men Senior</v>
      </c>
      <c r="H773" s="84" t="str">
        <f t="shared" si="81"/>
        <v>Orca Angling Club</v>
      </c>
      <c r="I773" s="123"/>
      <c r="J773" s="123" t="s">
        <v>1405</v>
      </c>
      <c r="K773" s="123">
        <v>131</v>
      </c>
      <c r="L773" s="122">
        <f t="shared" si="82"/>
        <v>10.9</v>
      </c>
      <c r="M773" s="122">
        <f t="shared" si="83"/>
        <v>10.9</v>
      </c>
    </row>
    <row r="774" spans="1:13" hidden="1" x14ac:dyDescent="0.2">
      <c r="A774" s="86" t="s">
        <v>2097</v>
      </c>
      <c r="B774" s="85">
        <v>44303</v>
      </c>
      <c r="C774" s="86" t="s">
        <v>2098</v>
      </c>
      <c r="D774" s="123" t="s">
        <v>1108</v>
      </c>
      <c r="E774" s="84" t="str">
        <f t="shared" si="78"/>
        <v>Boytjie</v>
      </c>
      <c r="F774" s="84" t="str">
        <f t="shared" si="79"/>
        <v>Schikerling</v>
      </c>
      <c r="G774" s="84" t="str">
        <f t="shared" si="80"/>
        <v>Men Master</v>
      </c>
      <c r="H774" s="84" t="str">
        <f t="shared" si="81"/>
        <v>Orca Angling Club</v>
      </c>
      <c r="I774" s="123"/>
      <c r="J774" s="123" t="s">
        <v>1399</v>
      </c>
      <c r="K774" s="123">
        <v>191</v>
      </c>
      <c r="L774" s="122">
        <f t="shared" si="82"/>
        <v>97.5</v>
      </c>
      <c r="M774" s="122">
        <f t="shared" si="83"/>
        <v>97.5</v>
      </c>
    </row>
    <row r="775" spans="1:13" hidden="1" x14ac:dyDescent="0.2">
      <c r="A775" s="86" t="s">
        <v>2097</v>
      </c>
      <c r="B775" s="85">
        <v>44303</v>
      </c>
      <c r="C775" s="86" t="s">
        <v>2098</v>
      </c>
      <c r="D775" s="123" t="s">
        <v>764</v>
      </c>
      <c r="E775" s="84" t="str">
        <f t="shared" si="78"/>
        <v>Corne</v>
      </c>
      <c r="F775" s="84" t="str">
        <f t="shared" si="79"/>
        <v>Kruger</v>
      </c>
      <c r="G775" s="84" t="str">
        <f t="shared" si="80"/>
        <v>Men Senior</v>
      </c>
      <c r="H775" s="84" t="str">
        <f t="shared" si="81"/>
        <v>Orca Angling Club</v>
      </c>
      <c r="I775" s="123"/>
      <c r="J775" s="123" t="s">
        <v>1405</v>
      </c>
      <c r="K775" s="123">
        <v>85</v>
      </c>
      <c r="L775" s="122">
        <f t="shared" si="82"/>
        <v>2.5</v>
      </c>
      <c r="M775" s="122">
        <f t="shared" si="83"/>
        <v>2.5</v>
      </c>
    </row>
    <row r="776" spans="1:13" hidden="1" x14ac:dyDescent="0.2">
      <c r="A776" s="86" t="s">
        <v>2097</v>
      </c>
      <c r="B776" s="85">
        <v>44303</v>
      </c>
      <c r="C776" s="86" t="s">
        <v>2098</v>
      </c>
      <c r="D776" s="123" t="s">
        <v>943</v>
      </c>
      <c r="E776" s="84" t="str">
        <f t="shared" si="78"/>
        <v>Renier</v>
      </c>
      <c r="F776" s="84" t="str">
        <f t="shared" si="79"/>
        <v>De Villiers</v>
      </c>
      <c r="G776" s="84" t="str">
        <f t="shared" si="80"/>
        <v>Men Master</v>
      </c>
      <c r="H776" s="84" t="str">
        <f t="shared" si="81"/>
        <v>Henties Bay</v>
      </c>
      <c r="I776" s="123"/>
      <c r="J776" s="123" t="s">
        <v>1405</v>
      </c>
      <c r="K776" s="123">
        <v>159</v>
      </c>
      <c r="L776" s="122">
        <f t="shared" si="82"/>
        <v>21.3</v>
      </c>
      <c r="M776" s="122">
        <f t="shared" si="83"/>
        <v>21.3</v>
      </c>
    </row>
    <row r="777" spans="1:13" hidden="1" x14ac:dyDescent="0.2">
      <c r="A777" s="86" t="s">
        <v>2097</v>
      </c>
      <c r="B777" s="85">
        <v>44303</v>
      </c>
      <c r="C777" s="86" t="s">
        <v>2098</v>
      </c>
      <c r="D777" s="123" t="s">
        <v>1135</v>
      </c>
      <c r="E777" s="84" t="str">
        <f t="shared" si="78"/>
        <v>Johan</v>
      </c>
      <c r="F777" s="84" t="str">
        <f t="shared" si="79"/>
        <v>Burger</v>
      </c>
      <c r="G777" s="84" t="str">
        <f t="shared" si="80"/>
        <v>Men Master</v>
      </c>
      <c r="H777" s="84" t="str">
        <f t="shared" si="81"/>
        <v>Henties Bay</v>
      </c>
      <c r="I777" s="123"/>
      <c r="J777" s="123" t="s">
        <v>1405</v>
      </c>
      <c r="K777" s="123">
        <v>97</v>
      </c>
      <c r="L777" s="122">
        <f t="shared" si="82"/>
        <v>3.9</v>
      </c>
      <c r="M777" s="122">
        <f t="shared" si="83"/>
        <v>3.9</v>
      </c>
    </row>
    <row r="778" spans="1:13" hidden="1" x14ac:dyDescent="0.2">
      <c r="A778" s="86" t="s">
        <v>2097</v>
      </c>
      <c r="B778" s="85">
        <v>44303</v>
      </c>
      <c r="C778" s="86" t="s">
        <v>2098</v>
      </c>
      <c r="D778" s="123" t="s">
        <v>1515</v>
      </c>
      <c r="E778" s="84" t="str">
        <f t="shared" si="78"/>
        <v>Wimpie</v>
      </c>
      <c r="F778" s="84" t="str">
        <f t="shared" si="79"/>
        <v>Delport</v>
      </c>
      <c r="G778" s="84" t="str">
        <f t="shared" si="80"/>
        <v>Men Veteran</v>
      </c>
      <c r="H778" s="84" t="str">
        <f t="shared" si="81"/>
        <v>Henties Bay</v>
      </c>
      <c r="I778" s="123"/>
      <c r="J778" s="123" t="s">
        <v>1405</v>
      </c>
      <c r="K778" s="123">
        <v>92</v>
      </c>
      <c r="L778" s="122">
        <f t="shared" si="82"/>
        <v>3.3</v>
      </c>
      <c r="M778" s="122">
        <f t="shared" si="83"/>
        <v>3.3</v>
      </c>
    </row>
    <row r="779" spans="1:13" hidden="1" x14ac:dyDescent="0.2">
      <c r="A779" s="86" t="s">
        <v>2097</v>
      </c>
      <c r="B779" s="85">
        <v>44303</v>
      </c>
      <c r="C779" s="86" t="s">
        <v>2098</v>
      </c>
      <c r="D779" s="123" t="s">
        <v>1515</v>
      </c>
      <c r="E779" s="84" t="str">
        <f t="shared" si="78"/>
        <v>Wimpie</v>
      </c>
      <c r="F779" s="84" t="str">
        <f t="shared" si="79"/>
        <v>Delport</v>
      </c>
      <c r="G779" s="84" t="str">
        <f t="shared" si="80"/>
        <v>Men Veteran</v>
      </c>
      <c r="H779" s="84" t="str">
        <f t="shared" si="81"/>
        <v>Henties Bay</v>
      </c>
      <c r="I779" s="123"/>
      <c r="J779" s="123" t="s">
        <v>1405</v>
      </c>
      <c r="K779" s="123">
        <v>89</v>
      </c>
      <c r="L779" s="122">
        <f t="shared" si="82"/>
        <v>2.9</v>
      </c>
      <c r="M779" s="122">
        <f t="shared" si="83"/>
        <v>2.9</v>
      </c>
    </row>
    <row r="780" spans="1:13" hidden="1" x14ac:dyDescent="0.2">
      <c r="A780" s="86" t="s">
        <v>2097</v>
      </c>
      <c r="B780" s="85">
        <v>44303</v>
      </c>
      <c r="C780" s="86" t="s">
        <v>2098</v>
      </c>
      <c r="D780" s="123" t="s">
        <v>1883</v>
      </c>
      <c r="E780" s="84" t="str">
        <f t="shared" si="78"/>
        <v xml:space="preserve">Andre </v>
      </c>
      <c r="F780" s="84" t="str">
        <f t="shared" si="79"/>
        <v>Bruwer</v>
      </c>
      <c r="G780" s="84" t="str">
        <f t="shared" si="80"/>
        <v>Men Senior</v>
      </c>
      <c r="H780" s="84" t="str">
        <f t="shared" si="81"/>
        <v>Henties Bay</v>
      </c>
      <c r="I780" s="123"/>
      <c r="J780" s="123"/>
      <c r="K780" s="123"/>
      <c r="L780" s="122" t="str">
        <f t="shared" si="82"/>
        <v/>
      </c>
      <c r="M780" s="122" t="str">
        <f t="shared" si="83"/>
        <v/>
      </c>
    </row>
    <row r="781" spans="1:13" hidden="1" x14ac:dyDescent="0.2">
      <c r="A781" s="86" t="s">
        <v>2097</v>
      </c>
      <c r="B781" s="85">
        <v>44303</v>
      </c>
      <c r="C781" s="86" t="s">
        <v>2098</v>
      </c>
      <c r="D781" s="123" t="s">
        <v>805</v>
      </c>
      <c r="E781" s="84" t="str">
        <f t="shared" si="78"/>
        <v>Heinz</v>
      </c>
      <c r="F781" s="84" t="str">
        <f t="shared" si="79"/>
        <v>Bresele</v>
      </c>
      <c r="G781" s="84" t="str">
        <f t="shared" si="80"/>
        <v>Men Grand Masters</v>
      </c>
      <c r="H781" s="84" t="str">
        <f t="shared" si="81"/>
        <v>Henties Bay</v>
      </c>
      <c r="I781" s="123"/>
      <c r="J781" s="123"/>
      <c r="K781" s="123"/>
      <c r="L781" s="122" t="str">
        <f t="shared" si="82"/>
        <v/>
      </c>
      <c r="M781" s="122" t="str">
        <f t="shared" si="83"/>
        <v/>
      </c>
    </row>
    <row r="782" spans="1:13" hidden="1" x14ac:dyDescent="0.2">
      <c r="A782" s="86" t="s">
        <v>2097</v>
      </c>
      <c r="B782" s="85">
        <v>44303</v>
      </c>
      <c r="C782" s="86" t="s">
        <v>2098</v>
      </c>
      <c r="D782" s="123" t="s">
        <v>687</v>
      </c>
      <c r="E782" s="84" t="str">
        <f t="shared" si="78"/>
        <v>Lindie</v>
      </c>
      <c r="F782" s="84" t="str">
        <f t="shared" si="79"/>
        <v>Krauze</v>
      </c>
      <c r="G782" s="84" t="str">
        <f t="shared" si="80"/>
        <v>Ladies Veteran</v>
      </c>
      <c r="H782" s="84" t="str">
        <f t="shared" si="81"/>
        <v>Henties Bay</v>
      </c>
      <c r="I782" s="123"/>
      <c r="J782" s="123" t="s">
        <v>1405</v>
      </c>
      <c r="K782" s="123">
        <v>80</v>
      </c>
      <c r="L782" s="122">
        <f t="shared" si="82"/>
        <v>2</v>
      </c>
      <c r="M782" s="122">
        <f t="shared" si="83"/>
        <v>2</v>
      </c>
    </row>
    <row r="783" spans="1:13" hidden="1" x14ac:dyDescent="0.2">
      <c r="A783" s="86" t="s">
        <v>2097</v>
      </c>
      <c r="B783" s="85">
        <v>44303</v>
      </c>
      <c r="C783" s="86" t="s">
        <v>2098</v>
      </c>
      <c r="D783" s="123" t="s">
        <v>581</v>
      </c>
      <c r="E783" s="84" t="str">
        <f t="shared" si="78"/>
        <v>Leon</v>
      </c>
      <c r="F783" s="84" t="str">
        <f t="shared" si="79"/>
        <v>Krauze</v>
      </c>
      <c r="G783" s="84" t="str">
        <f t="shared" si="80"/>
        <v>Men Veteran</v>
      </c>
      <c r="H783" s="84" t="str">
        <f t="shared" si="81"/>
        <v>Henties Bay</v>
      </c>
      <c r="I783" s="123" t="s">
        <v>19</v>
      </c>
      <c r="J783" s="123"/>
      <c r="K783" s="123">
        <v>64</v>
      </c>
      <c r="L783" s="122">
        <f t="shared" si="82"/>
        <v>2.7</v>
      </c>
      <c r="M783" s="122">
        <f t="shared" si="83"/>
        <v>2.7</v>
      </c>
    </row>
    <row r="784" spans="1:13" hidden="1" x14ac:dyDescent="0.2">
      <c r="A784" s="86" t="s">
        <v>2097</v>
      </c>
      <c r="B784" s="85">
        <v>44303</v>
      </c>
      <c r="C784" s="86" t="s">
        <v>2098</v>
      </c>
      <c r="D784" s="123" t="s">
        <v>581</v>
      </c>
      <c r="E784" s="84" t="str">
        <f t="shared" si="78"/>
        <v>Leon</v>
      </c>
      <c r="F784" s="84" t="str">
        <f t="shared" si="79"/>
        <v>Krauze</v>
      </c>
      <c r="G784" s="84" t="str">
        <f t="shared" si="80"/>
        <v>Men Veteran</v>
      </c>
      <c r="H784" s="84" t="str">
        <f t="shared" si="81"/>
        <v>Henties Bay</v>
      </c>
      <c r="I784" s="123"/>
      <c r="J784" s="123" t="s">
        <v>1400</v>
      </c>
      <c r="K784" s="123">
        <v>171</v>
      </c>
      <c r="L784" s="122">
        <f t="shared" si="82"/>
        <v>65.900000000000006</v>
      </c>
      <c r="M784" s="122">
        <f t="shared" si="83"/>
        <v>65.900000000000006</v>
      </c>
    </row>
    <row r="785" spans="1:13" hidden="1" x14ac:dyDescent="0.2">
      <c r="A785" s="86" t="s">
        <v>2097</v>
      </c>
      <c r="B785" s="85">
        <v>44303</v>
      </c>
      <c r="C785" s="86" t="s">
        <v>2098</v>
      </c>
      <c r="D785" s="123" t="s">
        <v>840</v>
      </c>
      <c r="E785" s="84" t="str">
        <f t="shared" si="78"/>
        <v>Herman</v>
      </c>
      <c r="F785" s="84" t="str">
        <f t="shared" si="79"/>
        <v>Krauze</v>
      </c>
      <c r="G785" s="84" t="str">
        <f t="shared" si="80"/>
        <v>Men U/21</v>
      </c>
      <c r="H785" s="84" t="str">
        <f t="shared" si="81"/>
        <v>Henties Bay</v>
      </c>
      <c r="I785" s="123"/>
      <c r="J785" s="123" t="s">
        <v>8</v>
      </c>
      <c r="K785" s="123">
        <v>82</v>
      </c>
      <c r="L785" s="122">
        <f t="shared" si="82"/>
        <v>4.4000000000000004</v>
      </c>
      <c r="M785" s="122">
        <f t="shared" si="83"/>
        <v>4.4000000000000004</v>
      </c>
    </row>
    <row r="786" spans="1:13" hidden="1" x14ac:dyDescent="0.2">
      <c r="A786" s="86" t="s">
        <v>2097</v>
      </c>
      <c r="B786" s="85">
        <v>44303</v>
      </c>
      <c r="C786" s="86" t="s">
        <v>2098</v>
      </c>
      <c r="D786" s="123" t="s">
        <v>717</v>
      </c>
      <c r="E786" s="84" t="str">
        <f t="shared" ref="E786:E831" si="84">IF(D786="","",VLOOKUP(D786,Master,3,FALSE))</f>
        <v>Elaine</v>
      </c>
      <c r="F786" s="84" t="str">
        <f t="shared" ref="F786:F831" si="85">IF(D786="","",VLOOKUP(D786,Master,4,FALSE))</f>
        <v>Vorster</v>
      </c>
      <c r="G786" s="84" t="str">
        <f t="shared" ref="G786:G831" si="86">IF(D786="","",VLOOKUP(D786,Master,5,FALSE))</f>
        <v>Ladies Veteran</v>
      </c>
      <c r="H786" s="84" t="str">
        <f t="shared" ref="H786:H831" si="87">IF(D786="","",VLOOKUP(D786,Master,2,FALSE))</f>
        <v>Henties Bay</v>
      </c>
      <c r="I786" s="123" t="s">
        <v>19</v>
      </c>
      <c r="J786" s="123"/>
      <c r="K786" s="123">
        <v>48</v>
      </c>
      <c r="L786" s="122">
        <f t="shared" ref="L786:L831" si="88">IF(K786="","",IF(I786="",ROUND(HLOOKUP(J786,kgList,K786,FALSE),1),ROUND(HLOOKUP(I786,kgList,K786,FALSE),1)))</f>
        <v>1.1000000000000001</v>
      </c>
      <c r="M786" s="122">
        <f t="shared" ref="M786:M831" si="89">IF(L786="","",IF(COUNTA(I786:J786)&gt;1,"Edible or Inedible",IF(COUNTA(I786)=1,L786*1,IF(COUNTA(J786)=1,L786*1,"ERROR"))))</f>
        <v>1.1000000000000001</v>
      </c>
    </row>
    <row r="787" spans="1:13" hidden="1" x14ac:dyDescent="0.2">
      <c r="A787" s="86" t="s">
        <v>2097</v>
      </c>
      <c r="B787" s="85">
        <v>44303</v>
      </c>
      <c r="C787" s="86" t="s">
        <v>2098</v>
      </c>
      <c r="D787" s="123" t="s">
        <v>1272</v>
      </c>
      <c r="E787" s="84" t="str">
        <f t="shared" si="84"/>
        <v>Lourens</v>
      </c>
      <c r="F787" s="84" t="str">
        <f t="shared" si="85"/>
        <v>Fourie</v>
      </c>
      <c r="G787" s="84" t="str">
        <f t="shared" si="86"/>
        <v>Men Master</v>
      </c>
      <c r="H787" s="84" t="str">
        <f t="shared" si="87"/>
        <v>Henties Bay</v>
      </c>
      <c r="I787" s="123"/>
      <c r="J787" s="123" t="s">
        <v>1405</v>
      </c>
      <c r="K787" s="123">
        <v>96</v>
      </c>
      <c r="L787" s="122">
        <f t="shared" si="88"/>
        <v>3.8</v>
      </c>
      <c r="M787" s="122">
        <f t="shared" si="89"/>
        <v>3.8</v>
      </c>
    </row>
    <row r="788" spans="1:13" hidden="1" x14ac:dyDescent="0.2">
      <c r="A788" s="86" t="s">
        <v>2097</v>
      </c>
      <c r="B788" s="85">
        <v>44303</v>
      </c>
      <c r="C788" s="86" t="s">
        <v>2098</v>
      </c>
      <c r="D788" s="123" t="s">
        <v>732</v>
      </c>
      <c r="E788" s="84" t="str">
        <f t="shared" si="84"/>
        <v>Louis</v>
      </c>
      <c r="F788" s="84" t="str">
        <f t="shared" si="85"/>
        <v>Fenaux</v>
      </c>
      <c r="G788" s="84" t="str">
        <f t="shared" si="86"/>
        <v>Men Veteran</v>
      </c>
      <c r="H788" s="84" t="str">
        <f t="shared" si="87"/>
        <v>Henties Bay</v>
      </c>
      <c r="I788" s="123"/>
      <c r="J788" s="123" t="s">
        <v>1405</v>
      </c>
      <c r="K788" s="123">
        <v>88</v>
      </c>
      <c r="L788" s="122">
        <f t="shared" si="88"/>
        <v>2.8</v>
      </c>
      <c r="M788" s="122">
        <f t="shared" si="89"/>
        <v>2.8</v>
      </c>
    </row>
    <row r="789" spans="1:13" hidden="1" x14ac:dyDescent="0.2">
      <c r="A789" s="86" t="s">
        <v>2097</v>
      </c>
      <c r="B789" s="85">
        <v>44303</v>
      </c>
      <c r="C789" s="86" t="s">
        <v>2098</v>
      </c>
      <c r="D789" s="123" t="s">
        <v>732</v>
      </c>
      <c r="E789" s="84" t="str">
        <f t="shared" si="84"/>
        <v>Louis</v>
      </c>
      <c r="F789" s="84" t="str">
        <f t="shared" si="85"/>
        <v>Fenaux</v>
      </c>
      <c r="G789" s="84" t="str">
        <f t="shared" si="86"/>
        <v>Men Veteran</v>
      </c>
      <c r="H789" s="84" t="str">
        <f t="shared" si="87"/>
        <v>Henties Bay</v>
      </c>
      <c r="I789" s="123"/>
      <c r="J789" s="123" t="s">
        <v>1405</v>
      </c>
      <c r="K789" s="123">
        <v>90</v>
      </c>
      <c r="L789" s="122">
        <f t="shared" si="88"/>
        <v>3</v>
      </c>
      <c r="M789" s="122">
        <f t="shared" si="89"/>
        <v>3</v>
      </c>
    </row>
    <row r="790" spans="1:13" hidden="1" x14ac:dyDescent="0.2">
      <c r="A790" s="86" t="s">
        <v>2097</v>
      </c>
      <c r="B790" s="85">
        <v>44303</v>
      </c>
      <c r="C790" s="86" t="s">
        <v>2098</v>
      </c>
      <c r="D790" s="123" t="s">
        <v>1576</v>
      </c>
      <c r="E790" s="84" t="str">
        <f t="shared" si="84"/>
        <v>Tiaan</v>
      </c>
      <c r="F790" s="84" t="str">
        <f t="shared" si="85"/>
        <v>Fourie</v>
      </c>
      <c r="G790" s="84" t="str">
        <f t="shared" si="86"/>
        <v>Men Senior</v>
      </c>
      <c r="H790" s="84" t="str">
        <f t="shared" si="87"/>
        <v>Henties Bay</v>
      </c>
      <c r="I790" s="123"/>
      <c r="J790" s="123" t="s">
        <v>1405</v>
      </c>
      <c r="K790" s="123">
        <v>86</v>
      </c>
      <c r="L790" s="122">
        <f t="shared" si="88"/>
        <v>2.6</v>
      </c>
      <c r="M790" s="122">
        <f t="shared" si="89"/>
        <v>2.6</v>
      </c>
    </row>
    <row r="791" spans="1:13" hidden="1" x14ac:dyDescent="0.2">
      <c r="A791" s="86" t="s">
        <v>2097</v>
      </c>
      <c r="B791" s="85">
        <v>44303</v>
      </c>
      <c r="C791" s="86" t="s">
        <v>2098</v>
      </c>
      <c r="D791" s="123" t="s">
        <v>738</v>
      </c>
      <c r="E791" s="84" t="str">
        <f t="shared" si="84"/>
        <v>Chris</v>
      </c>
      <c r="F791" s="84" t="str">
        <f t="shared" si="85"/>
        <v>Vorster</v>
      </c>
      <c r="G791" s="84" t="str">
        <f t="shared" si="86"/>
        <v>Men Veteran</v>
      </c>
      <c r="H791" s="84" t="str">
        <f t="shared" si="87"/>
        <v>Henties Bay</v>
      </c>
      <c r="I791" s="123"/>
      <c r="J791" s="123" t="s">
        <v>1405</v>
      </c>
      <c r="K791" s="123">
        <v>83</v>
      </c>
      <c r="L791" s="122">
        <f t="shared" si="88"/>
        <v>2.2999999999999998</v>
      </c>
      <c r="M791" s="122">
        <f t="shared" si="89"/>
        <v>2.2999999999999998</v>
      </c>
    </row>
    <row r="792" spans="1:13" hidden="1" x14ac:dyDescent="0.2">
      <c r="A792" s="86" t="s">
        <v>2097</v>
      </c>
      <c r="B792" s="85">
        <v>44303</v>
      </c>
      <c r="C792" s="86" t="s">
        <v>2098</v>
      </c>
      <c r="D792" s="123" t="s">
        <v>738</v>
      </c>
      <c r="E792" s="84" t="str">
        <f t="shared" si="84"/>
        <v>Chris</v>
      </c>
      <c r="F792" s="84" t="str">
        <f t="shared" si="85"/>
        <v>Vorster</v>
      </c>
      <c r="G792" s="84" t="str">
        <f t="shared" si="86"/>
        <v>Men Veteran</v>
      </c>
      <c r="H792" s="84" t="str">
        <f t="shared" si="87"/>
        <v>Henties Bay</v>
      </c>
      <c r="I792" s="123"/>
      <c r="J792" s="123" t="s">
        <v>1405</v>
      </c>
      <c r="K792" s="123">
        <v>71</v>
      </c>
      <c r="L792" s="122">
        <f t="shared" si="88"/>
        <v>1.3</v>
      </c>
      <c r="M792" s="122">
        <f t="shared" si="89"/>
        <v>1.3</v>
      </c>
    </row>
    <row r="793" spans="1:13" hidden="1" x14ac:dyDescent="0.2">
      <c r="A793" s="86" t="s">
        <v>2097</v>
      </c>
      <c r="B793" s="85">
        <v>44303</v>
      </c>
      <c r="C793" s="86" t="s">
        <v>2098</v>
      </c>
      <c r="D793" s="123" t="s">
        <v>1931</v>
      </c>
      <c r="E793" s="84" t="str">
        <f t="shared" si="84"/>
        <v>Steve</v>
      </c>
      <c r="F793" s="84" t="str">
        <f t="shared" si="85"/>
        <v>Alexander</v>
      </c>
      <c r="G793" s="84" t="str">
        <f t="shared" si="86"/>
        <v>Men Master</v>
      </c>
      <c r="H793" s="84" t="str">
        <f t="shared" si="87"/>
        <v>Henties Bay</v>
      </c>
      <c r="I793" s="123"/>
      <c r="J793" s="123"/>
      <c r="K793" s="123"/>
      <c r="L793" s="122" t="str">
        <f t="shared" si="88"/>
        <v/>
      </c>
      <c r="M793" s="122" t="str">
        <f t="shared" si="89"/>
        <v/>
      </c>
    </row>
    <row r="794" spans="1:13" hidden="1" x14ac:dyDescent="0.2">
      <c r="A794" s="86" t="s">
        <v>2097</v>
      </c>
      <c r="B794" s="85">
        <v>44303</v>
      </c>
      <c r="C794" s="86" t="s">
        <v>2098</v>
      </c>
      <c r="D794" s="123" t="s">
        <v>1498</v>
      </c>
      <c r="E794" s="84" t="str">
        <f t="shared" si="84"/>
        <v>Nadine</v>
      </c>
      <c r="F794" s="84" t="str">
        <f t="shared" si="85"/>
        <v>Downing</v>
      </c>
      <c r="G794" s="84" t="str">
        <f t="shared" si="86"/>
        <v>Ladies Veteran</v>
      </c>
      <c r="H794" s="84" t="str">
        <f t="shared" si="87"/>
        <v>Henties Bay</v>
      </c>
      <c r="I794" s="123"/>
      <c r="J794" s="123" t="s">
        <v>1406</v>
      </c>
      <c r="K794" s="123">
        <v>128</v>
      </c>
      <c r="L794" s="122">
        <f t="shared" si="88"/>
        <v>8.8000000000000007</v>
      </c>
      <c r="M794" s="122">
        <f t="shared" si="89"/>
        <v>8.8000000000000007</v>
      </c>
    </row>
    <row r="795" spans="1:13" hidden="1" x14ac:dyDescent="0.2">
      <c r="A795" s="86" t="s">
        <v>2097</v>
      </c>
      <c r="B795" s="85">
        <v>44303</v>
      </c>
      <c r="C795" s="86" t="s">
        <v>2098</v>
      </c>
      <c r="D795" s="123" t="s">
        <v>660</v>
      </c>
      <c r="E795" s="84" t="str">
        <f t="shared" si="84"/>
        <v>Veronica</v>
      </c>
      <c r="F795" s="84" t="str">
        <f t="shared" si="85"/>
        <v>Nel</v>
      </c>
      <c r="G795" s="84" t="str">
        <f t="shared" si="86"/>
        <v>Ladies Master</v>
      </c>
      <c r="H795" s="84" t="str">
        <f t="shared" si="87"/>
        <v>Henties Bay</v>
      </c>
      <c r="I795" s="123"/>
      <c r="J795" s="123"/>
      <c r="K795" s="123"/>
      <c r="L795" s="122" t="str">
        <f t="shared" si="88"/>
        <v/>
      </c>
      <c r="M795" s="122" t="str">
        <f t="shared" si="89"/>
        <v/>
      </c>
    </row>
    <row r="796" spans="1:13" hidden="1" x14ac:dyDescent="0.2">
      <c r="A796" s="86" t="s">
        <v>2097</v>
      </c>
      <c r="B796" s="85">
        <v>44303</v>
      </c>
      <c r="C796" s="86" t="s">
        <v>2098</v>
      </c>
      <c r="D796" s="123" t="s">
        <v>570</v>
      </c>
      <c r="E796" s="84" t="str">
        <f t="shared" si="84"/>
        <v>Kobus</v>
      </c>
      <c r="F796" s="84" t="str">
        <f t="shared" si="85"/>
        <v>Nel</v>
      </c>
      <c r="G796" s="84" t="str">
        <f t="shared" si="86"/>
        <v>Men Master</v>
      </c>
      <c r="H796" s="84" t="str">
        <f t="shared" si="87"/>
        <v>Henties Bay</v>
      </c>
      <c r="I796" s="123"/>
      <c r="J796" s="123" t="s">
        <v>20</v>
      </c>
      <c r="K796" s="123">
        <v>80</v>
      </c>
      <c r="L796" s="122">
        <f t="shared" si="88"/>
        <v>1.8</v>
      </c>
      <c r="M796" s="122">
        <f t="shared" si="89"/>
        <v>1.8</v>
      </c>
    </row>
    <row r="797" spans="1:13" hidden="1" x14ac:dyDescent="0.2">
      <c r="A797" s="86" t="s">
        <v>2097</v>
      </c>
      <c r="B797" s="85">
        <v>44303</v>
      </c>
      <c r="C797" s="86" t="s">
        <v>2098</v>
      </c>
      <c r="D797" s="123" t="s">
        <v>570</v>
      </c>
      <c r="E797" s="84" t="str">
        <f t="shared" si="84"/>
        <v>Kobus</v>
      </c>
      <c r="F797" s="84" t="str">
        <f t="shared" si="85"/>
        <v>Nel</v>
      </c>
      <c r="G797" s="84" t="str">
        <f t="shared" si="86"/>
        <v>Men Master</v>
      </c>
      <c r="H797" s="84" t="str">
        <f t="shared" si="87"/>
        <v>Henties Bay</v>
      </c>
      <c r="I797" s="123" t="s">
        <v>19</v>
      </c>
      <c r="J797" s="123"/>
      <c r="K797" s="123">
        <v>61</v>
      </c>
      <c r="L797" s="122">
        <f t="shared" si="88"/>
        <v>2.2999999999999998</v>
      </c>
      <c r="M797" s="122">
        <f t="shared" si="89"/>
        <v>2.2999999999999998</v>
      </c>
    </row>
    <row r="798" spans="1:13" hidden="1" x14ac:dyDescent="0.2">
      <c r="A798" s="86" t="s">
        <v>2097</v>
      </c>
      <c r="B798" s="85">
        <v>44303</v>
      </c>
      <c r="C798" s="86" t="s">
        <v>2098</v>
      </c>
      <c r="D798" s="123" t="s">
        <v>570</v>
      </c>
      <c r="E798" s="84" t="str">
        <f t="shared" si="84"/>
        <v>Kobus</v>
      </c>
      <c r="F798" s="84" t="str">
        <f t="shared" si="85"/>
        <v>Nel</v>
      </c>
      <c r="G798" s="84" t="str">
        <f t="shared" si="86"/>
        <v>Men Master</v>
      </c>
      <c r="H798" s="84" t="str">
        <f t="shared" si="87"/>
        <v>Henties Bay</v>
      </c>
      <c r="I798" s="123"/>
      <c r="J798" s="123" t="s">
        <v>20</v>
      </c>
      <c r="K798" s="123">
        <v>70</v>
      </c>
      <c r="L798" s="122">
        <f t="shared" si="88"/>
        <v>1.2</v>
      </c>
      <c r="M798" s="122">
        <f t="shared" si="89"/>
        <v>1.2</v>
      </c>
    </row>
    <row r="799" spans="1:13" hidden="1" x14ac:dyDescent="0.2">
      <c r="A799" s="86" t="s">
        <v>2097</v>
      </c>
      <c r="B799" s="85">
        <v>44303</v>
      </c>
      <c r="C799" s="86" t="s">
        <v>2098</v>
      </c>
      <c r="D799" s="123" t="s">
        <v>651</v>
      </c>
      <c r="E799" s="84" t="str">
        <f t="shared" si="84"/>
        <v>Michele</v>
      </c>
      <c r="F799" s="84" t="str">
        <f t="shared" si="85"/>
        <v>Andersen</v>
      </c>
      <c r="G799" s="84" t="str">
        <f t="shared" si="86"/>
        <v>Ladies Grand Masters</v>
      </c>
      <c r="H799" s="84" t="str">
        <f t="shared" si="87"/>
        <v>Henties Bay</v>
      </c>
      <c r="I799" s="123"/>
      <c r="J799" s="123"/>
      <c r="K799" s="123"/>
      <c r="L799" s="122" t="str">
        <f t="shared" si="88"/>
        <v/>
      </c>
      <c r="M799" s="122" t="str">
        <f t="shared" si="89"/>
        <v/>
      </c>
    </row>
    <row r="800" spans="1:13" hidden="1" x14ac:dyDescent="0.2">
      <c r="A800" s="86" t="s">
        <v>2097</v>
      </c>
      <c r="B800" s="85">
        <v>44303</v>
      </c>
      <c r="C800" s="86" t="s">
        <v>2098</v>
      </c>
      <c r="D800" s="123" t="s">
        <v>632</v>
      </c>
      <c r="E800" s="84" t="str">
        <f t="shared" si="84"/>
        <v>Simen</v>
      </c>
      <c r="F800" s="84" t="str">
        <f t="shared" si="85"/>
        <v>Andersen</v>
      </c>
      <c r="G800" s="84" t="str">
        <f t="shared" si="86"/>
        <v>Men Master</v>
      </c>
      <c r="H800" s="84" t="str">
        <f t="shared" si="87"/>
        <v>Henties Bay</v>
      </c>
      <c r="I800" s="123"/>
      <c r="J800" s="123" t="s">
        <v>1405</v>
      </c>
      <c r="K800" s="123">
        <v>146</v>
      </c>
      <c r="L800" s="122">
        <f t="shared" si="88"/>
        <v>15.9</v>
      </c>
      <c r="M800" s="122">
        <f t="shared" si="89"/>
        <v>15.9</v>
      </c>
    </row>
    <row r="801" spans="1:13" hidden="1" x14ac:dyDescent="0.2">
      <c r="A801" s="86" t="s">
        <v>2097</v>
      </c>
      <c r="B801" s="85">
        <v>44303</v>
      </c>
      <c r="C801" s="86" t="s">
        <v>2098</v>
      </c>
      <c r="D801" s="123" t="s">
        <v>632</v>
      </c>
      <c r="E801" s="84" t="str">
        <f t="shared" si="84"/>
        <v>Simen</v>
      </c>
      <c r="F801" s="84" t="str">
        <f t="shared" si="85"/>
        <v>Andersen</v>
      </c>
      <c r="G801" s="84" t="str">
        <f t="shared" si="86"/>
        <v>Men Master</v>
      </c>
      <c r="H801" s="84" t="str">
        <f t="shared" si="87"/>
        <v>Henties Bay</v>
      </c>
      <c r="I801" s="123"/>
      <c r="J801" s="123" t="s">
        <v>1405</v>
      </c>
      <c r="K801" s="123">
        <v>119</v>
      </c>
      <c r="L801" s="122">
        <f t="shared" si="88"/>
        <v>7.9</v>
      </c>
      <c r="M801" s="122">
        <f t="shared" si="89"/>
        <v>7.9</v>
      </c>
    </row>
    <row r="802" spans="1:13" hidden="1" x14ac:dyDescent="0.2">
      <c r="A802" s="86" t="s">
        <v>2097</v>
      </c>
      <c r="B802" s="85">
        <v>44303</v>
      </c>
      <c r="C802" s="86" t="s">
        <v>2098</v>
      </c>
      <c r="D802" s="123" t="s">
        <v>632</v>
      </c>
      <c r="E802" s="84" t="str">
        <f t="shared" si="84"/>
        <v>Simen</v>
      </c>
      <c r="F802" s="84" t="str">
        <f t="shared" si="85"/>
        <v>Andersen</v>
      </c>
      <c r="G802" s="84" t="str">
        <f t="shared" si="86"/>
        <v>Men Master</v>
      </c>
      <c r="H802" s="84" t="str">
        <f t="shared" si="87"/>
        <v>Henties Bay</v>
      </c>
      <c r="I802" s="123" t="s">
        <v>22</v>
      </c>
      <c r="J802" s="123"/>
      <c r="K802" s="123">
        <v>46</v>
      </c>
      <c r="L802" s="122">
        <f t="shared" si="88"/>
        <v>1.3</v>
      </c>
      <c r="M802" s="122">
        <f t="shared" si="89"/>
        <v>1.3</v>
      </c>
    </row>
    <row r="803" spans="1:13" hidden="1" x14ac:dyDescent="0.2">
      <c r="A803" s="86" t="s">
        <v>2097</v>
      </c>
      <c r="B803" s="85">
        <v>44303</v>
      </c>
      <c r="C803" s="86" t="s">
        <v>2098</v>
      </c>
      <c r="D803" s="123" t="s">
        <v>563</v>
      </c>
      <c r="E803" s="84" t="str">
        <f t="shared" si="84"/>
        <v>Johan</v>
      </c>
      <c r="F803" s="84" t="str">
        <f t="shared" si="85"/>
        <v>Agenbag</v>
      </c>
      <c r="G803" s="84" t="str">
        <f t="shared" si="86"/>
        <v>Men Master</v>
      </c>
      <c r="H803" s="84" t="str">
        <f t="shared" si="87"/>
        <v>Henties Bay</v>
      </c>
      <c r="I803" s="123"/>
      <c r="J803" s="123"/>
      <c r="K803" s="123"/>
      <c r="L803" s="122" t="str">
        <f t="shared" si="88"/>
        <v/>
      </c>
      <c r="M803" s="122" t="str">
        <f t="shared" si="89"/>
        <v/>
      </c>
    </row>
    <row r="804" spans="1:13" hidden="1" x14ac:dyDescent="0.2">
      <c r="A804" s="86" t="s">
        <v>2097</v>
      </c>
      <c r="B804" s="85">
        <v>44303</v>
      </c>
      <c r="C804" s="86" t="s">
        <v>2098</v>
      </c>
      <c r="D804" s="123" t="s">
        <v>629</v>
      </c>
      <c r="E804" s="84" t="str">
        <f t="shared" si="84"/>
        <v>Joseph</v>
      </c>
      <c r="F804" s="84" t="str">
        <f t="shared" si="85"/>
        <v>Payne</v>
      </c>
      <c r="G804" s="84" t="str">
        <f t="shared" si="86"/>
        <v>Men Veteran</v>
      </c>
      <c r="H804" s="84" t="str">
        <f t="shared" si="87"/>
        <v>Otjiwarongo</v>
      </c>
      <c r="I804" s="123"/>
      <c r="J804" s="123"/>
      <c r="K804" s="123"/>
      <c r="L804" s="122" t="str">
        <f t="shared" si="88"/>
        <v/>
      </c>
      <c r="M804" s="122" t="str">
        <f t="shared" si="89"/>
        <v/>
      </c>
    </row>
    <row r="805" spans="1:13" hidden="1" x14ac:dyDescent="0.2">
      <c r="A805" s="86" t="s">
        <v>2097</v>
      </c>
      <c r="B805" s="85">
        <v>44303</v>
      </c>
      <c r="C805" s="86" t="s">
        <v>2098</v>
      </c>
      <c r="D805" s="123" t="s">
        <v>1310</v>
      </c>
      <c r="E805" s="84" t="str">
        <f t="shared" si="84"/>
        <v>Martinus</v>
      </c>
      <c r="F805" s="84" t="str">
        <f t="shared" si="85"/>
        <v>Venter</v>
      </c>
      <c r="G805" s="84" t="str">
        <f t="shared" si="86"/>
        <v>Men Senior</v>
      </c>
      <c r="H805" s="84" t="str">
        <f t="shared" si="87"/>
        <v>Otjiwarongo</v>
      </c>
      <c r="I805" s="123"/>
      <c r="J805" s="123" t="s">
        <v>1406</v>
      </c>
      <c r="K805" s="123">
        <v>109</v>
      </c>
      <c r="L805" s="122">
        <f t="shared" si="88"/>
        <v>5</v>
      </c>
      <c r="M805" s="122">
        <f t="shared" si="89"/>
        <v>5</v>
      </c>
    </row>
    <row r="806" spans="1:13" hidden="1" x14ac:dyDescent="0.2">
      <c r="A806" s="86" t="s">
        <v>2097</v>
      </c>
      <c r="B806" s="85">
        <v>44303</v>
      </c>
      <c r="C806" s="86" t="s">
        <v>2098</v>
      </c>
      <c r="D806" s="123" t="s">
        <v>606</v>
      </c>
      <c r="E806" s="84" t="str">
        <f t="shared" si="84"/>
        <v>Maritz</v>
      </c>
      <c r="F806" s="84" t="str">
        <f t="shared" si="85"/>
        <v>Jansen van Vuuren</v>
      </c>
      <c r="G806" s="84" t="str">
        <f t="shared" si="86"/>
        <v>Men Veteran</v>
      </c>
      <c r="H806" s="84" t="str">
        <f t="shared" si="87"/>
        <v>Otjiwarongo</v>
      </c>
      <c r="I806" s="123"/>
      <c r="J806" s="123"/>
      <c r="K806" s="123"/>
      <c r="L806" s="122" t="str">
        <f t="shared" si="88"/>
        <v/>
      </c>
      <c r="M806" s="122" t="str">
        <f t="shared" si="89"/>
        <v/>
      </c>
    </row>
    <row r="807" spans="1:13" hidden="1" x14ac:dyDescent="0.2">
      <c r="A807" s="86" t="s">
        <v>2097</v>
      </c>
      <c r="B807" s="85">
        <v>44303</v>
      </c>
      <c r="C807" s="86" t="s">
        <v>2098</v>
      </c>
      <c r="D807" s="123" t="s">
        <v>1861</v>
      </c>
      <c r="E807" s="84" t="str">
        <f t="shared" si="84"/>
        <v>Maritz JNR</v>
      </c>
      <c r="F807" s="84" t="str">
        <f t="shared" si="85"/>
        <v>Jansen Van Vuuren</v>
      </c>
      <c r="G807" s="84" t="str">
        <f t="shared" si="86"/>
        <v>Men U/16</v>
      </c>
      <c r="H807" s="84" t="str">
        <f t="shared" si="87"/>
        <v>Otjiwarongo</v>
      </c>
      <c r="I807" s="123"/>
      <c r="J807" s="123"/>
      <c r="K807" s="123"/>
      <c r="L807" s="122" t="str">
        <f t="shared" si="88"/>
        <v/>
      </c>
      <c r="M807" s="122" t="str">
        <f t="shared" si="89"/>
        <v/>
      </c>
    </row>
    <row r="808" spans="1:13" hidden="1" x14ac:dyDescent="0.2">
      <c r="A808" s="86" t="s">
        <v>2097</v>
      </c>
      <c r="B808" s="85">
        <v>44303</v>
      </c>
      <c r="C808" s="86" t="s">
        <v>2098</v>
      </c>
      <c r="D808" s="123" t="s">
        <v>924</v>
      </c>
      <c r="E808" s="84" t="str">
        <f t="shared" si="84"/>
        <v>Org</v>
      </c>
      <c r="F808" s="84" t="str">
        <f t="shared" si="85"/>
        <v>Van Rensburg</v>
      </c>
      <c r="G808" s="84" t="str">
        <f t="shared" si="86"/>
        <v>Men Senior</v>
      </c>
      <c r="H808" s="84" t="str">
        <f t="shared" si="87"/>
        <v>Otjiwarongo</v>
      </c>
      <c r="I808" s="123"/>
      <c r="J808" s="123"/>
      <c r="K808" s="123"/>
      <c r="L808" s="122" t="str">
        <f t="shared" si="88"/>
        <v/>
      </c>
      <c r="M808" s="122" t="str">
        <f t="shared" si="89"/>
        <v/>
      </c>
    </row>
    <row r="809" spans="1:13" hidden="1" x14ac:dyDescent="0.2">
      <c r="A809" s="86" t="s">
        <v>2097</v>
      </c>
      <c r="B809" s="85">
        <v>44303</v>
      </c>
      <c r="C809" s="86" t="s">
        <v>2098</v>
      </c>
      <c r="D809" s="123" t="s">
        <v>1828</v>
      </c>
      <c r="E809" s="84" t="str">
        <f t="shared" si="84"/>
        <v>Franco</v>
      </c>
      <c r="F809" s="84" t="str">
        <f t="shared" si="85"/>
        <v>Kuhn</v>
      </c>
      <c r="G809" s="84" t="str">
        <f t="shared" si="86"/>
        <v>Men Senior</v>
      </c>
      <c r="H809" s="84" t="str">
        <f t="shared" si="87"/>
        <v>Otjiwarongo</v>
      </c>
      <c r="I809" s="123"/>
      <c r="J809" s="123" t="s">
        <v>1406</v>
      </c>
      <c r="K809" s="123">
        <v>90</v>
      </c>
      <c r="L809" s="122">
        <f t="shared" si="88"/>
        <v>2.6</v>
      </c>
      <c r="M809" s="122">
        <f t="shared" si="89"/>
        <v>2.6</v>
      </c>
    </row>
    <row r="810" spans="1:13" hidden="1" x14ac:dyDescent="0.2">
      <c r="A810" s="86" t="s">
        <v>2097</v>
      </c>
      <c r="B810" s="85">
        <v>44303</v>
      </c>
      <c r="C810" s="86" t="s">
        <v>2098</v>
      </c>
      <c r="D810" s="123" t="s">
        <v>1475</v>
      </c>
      <c r="E810" s="84" t="str">
        <f t="shared" si="84"/>
        <v>Hannes</v>
      </c>
      <c r="F810" s="84" t="str">
        <f t="shared" si="85"/>
        <v>DeHaast</v>
      </c>
      <c r="G810" s="84" t="str">
        <f t="shared" si="86"/>
        <v>Men Senior</v>
      </c>
      <c r="H810" s="84" t="str">
        <f t="shared" si="87"/>
        <v>Otjiwarongo</v>
      </c>
      <c r="I810" s="123"/>
      <c r="J810" s="123" t="s">
        <v>1406</v>
      </c>
      <c r="K810" s="123">
        <v>116</v>
      </c>
      <c r="L810" s="122">
        <f t="shared" si="88"/>
        <v>6.2</v>
      </c>
      <c r="M810" s="122">
        <f t="shared" si="89"/>
        <v>6.2</v>
      </c>
    </row>
    <row r="811" spans="1:13" hidden="1" x14ac:dyDescent="0.2">
      <c r="A811" s="86" t="s">
        <v>2097</v>
      </c>
      <c r="B811" s="85">
        <v>44303</v>
      </c>
      <c r="C811" s="86" t="s">
        <v>2098</v>
      </c>
      <c r="D811" s="123" t="s">
        <v>1475</v>
      </c>
      <c r="E811" s="84" t="str">
        <f t="shared" si="84"/>
        <v>Hannes</v>
      </c>
      <c r="F811" s="84" t="str">
        <f t="shared" si="85"/>
        <v>DeHaast</v>
      </c>
      <c r="G811" s="84" t="str">
        <f t="shared" si="86"/>
        <v>Men Senior</v>
      </c>
      <c r="H811" s="84" t="str">
        <f t="shared" si="87"/>
        <v>Otjiwarongo</v>
      </c>
      <c r="I811" s="123"/>
      <c r="J811" s="123" t="s">
        <v>1399</v>
      </c>
      <c r="K811" s="123">
        <v>175</v>
      </c>
      <c r="L811" s="122">
        <f t="shared" si="88"/>
        <v>74.099999999999994</v>
      </c>
      <c r="M811" s="122">
        <f t="shared" si="89"/>
        <v>74.099999999999994</v>
      </c>
    </row>
    <row r="812" spans="1:13" hidden="1" x14ac:dyDescent="0.2">
      <c r="A812" s="86" t="s">
        <v>2097</v>
      </c>
      <c r="B812" s="85">
        <v>44303</v>
      </c>
      <c r="C812" s="86" t="s">
        <v>2098</v>
      </c>
      <c r="D812" s="123" t="s">
        <v>1067</v>
      </c>
      <c r="E812" s="84" t="str">
        <f t="shared" si="84"/>
        <v>Otto</v>
      </c>
      <c r="F812" s="84" t="str">
        <f t="shared" si="85"/>
        <v>Feyerabend</v>
      </c>
      <c r="G812" s="84" t="str">
        <f t="shared" si="86"/>
        <v>Men U/16</v>
      </c>
      <c r="H812" s="84" t="str">
        <f t="shared" si="87"/>
        <v>Otjiwarongo</v>
      </c>
      <c r="I812" s="123" t="s">
        <v>19</v>
      </c>
      <c r="J812" s="123"/>
      <c r="K812" s="123">
        <v>49</v>
      </c>
      <c r="L812" s="122">
        <f t="shared" si="88"/>
        <v>1.2</v>
      </c>
      <c r="M812" s="122">
        <f t="shared" si="89"/>
        <v>1.2</v>
      </c>
    </row>
    <row r="813" spans="1:13" hidden="1" x14ac:dyDescent="0.2">
      <c r="A813" s="86" t="s">
        <v>2097</v>
      </c>
      <c r="B813" s="85">
        <v>44303</v>
      </c>
      <c r="C813" s="86" t="s">
        <v>2098</v>
      </c>
      <c r="D813" s="123" t="s">
        <v>1067</v>
      </c>
      <c r="E813" s="84" t="str">
        <f t="shared" si="84"/>
        <v>Otto</v>
      </c>
      <c r="F813" s="84" t="str">
        <f t="shared" si="85"/>
        <v>Feyerabend</v>
      </c>
      <c r="G813" s="84" t="str">
        <f t="shared" si="86"/>
        <v>Men U/16</v>
      </c>
      <c r="H813" s="84" t="str">
        <f t="shared" si="87"/>
        <v>Otjiwarongo</v>
      </c>
      <c r="I813" s="123"/>
      <c r="J813" s="123" t="s">
        <v>1405</v>
      </c>
      <c r="K813" s="123">
        <v>124</v>
      </c>
      <c r="L813" s="122">
        <f t="shared" si="88"/>
        <v>9.1</v>
      </c>
      <c r="M813" s="122">
        <f t="shared" si="89"/>
        <v>9.1</v>
      </c>
    </row>
    <row r="814" spans="1:13" hidden="1" x14ac:dyDescent="0.2">
      <c r="A814" s="86" t="s">
        <v>2097</v>
      </c>
      <c r="B814" s="85">
        <v>44303</v>
      </c>
      <c r="C814" s="86" t="s">
        <v>2098</v>
      </c>
      <c r="D814" s="123" t="s">
        <v>1248</v>
      </c>
      <c r="E814" s="84" t="str">
        <f t="shared" si="84"/>
        <v>Rinus</v>
      </c>
      <c r="F814" s="84" t="str">
        <f t="shared" si="85"/>
        <v>Van Der Westhuizen</v>
      </c>
      <c r="G814" s="84" t="str">
        <f t="shared" si="86"/>
        <v>Men Senior</v>
      </c>
      <c r="H814" s="84" t="str">
        <f t="shared" si="87"/>
        <v>Otjiwarongo</v>
      </c>
      <c r="I814" s="123"/>
      <c r="J814" s="123" t="s">
        <v>1405</v>
      </c>
      <c r="K814" s="123">
        <v>93</v>
      </c>
      <c r="L814" s="122">
        <f t="shared" si="88"/>
        <v>3.4</v>
      </c>
      <c r="M814" s="122">
        <f t="shared" si="89"/>
        <v>3.4</v>
      </c>
    </row>
    <row r="815" spans="1:13" hidden="1" x14ac:dyDescent="0.2">
      <c r="A815" s="86" t="s">
        <v>2097</v>
      </c>
      <c r="B815" s="85">
        <v>44303</v>
      </c>
      <c r="C815" s="86" t="s">
        <v>2098</v>
      </c>
      <c r="D815" s="123" t="s">
        <v>712</v>
      </c>
      <c r="E815" s="84" t="str">
        <f t="shared" si="84"/>
        <v>Dederick Du Rant ( Jnr )</v>
      </c>
      <c r="F815" s="84" t="str">
        <f t="shared" si="85"/>
        <v>Louw</v>
      </c>
      <c r="G815" s="84" t="str">
        <f t="shared" si="86"/>
        <v>Men U/16</v>
      </c>
      <c r="H815" s="84" t="str">
        <f t="shared" si="87"/>
        <v>Otjiwarongo</v>
      </c>
      <c r="I815" s="123"/>
      <c r="J815" s="123"/>
      <c r="K815" s="123"/>
      <c r="L815" s="122" t="str">
        <f t="shared" si="88"/>
        <v/>
      </c>
      <c r="M815" s="122" t="str">
        <f t="shared" si="89"/>
        <v/>
      </c>
    </row>
    <row r="816" spans="1:13" hidden="1" x14ac:dyDescent="0.2">
      <c r="A816" s="86" t="s">
        <v>2097</v>
      </c>
      <c r="B816" s="85">
        <v>44303</v>
      </c>
      <c r="C816" s="86" t="s">
        <v>2098</v>
      </c>
      <c r="D816" s="123" t="s">
        <v>705</v>
      </c>
      <c r="E816" s="84" t="str">
        <f t="shared" si="84"/>
        <v>Dederick Du Rant</v>
      </c>
      <c r="F816" s="84" t="str">
        <f t="shared" si="85"/>
        <v>Louw</v>
      </c>
      <c r="G816" s="84" t="str">
        <f t="shared" si="86"/>
        <v>Men Veteran</v>
      </c>
      <c r="H816" s="84" t="str">
        <f t="shared" si="87"/>
        <v>Otjiwarongo</v>
      </c>
      <c r="I816" s="123"/>
      <c r="J816" s="123"/>
      <c r="K816" s="123"/>
      <c r="L816" s="122" t="str">
        <f t="shared" si="88"/>
        <v/>
      </c>
      <c r="M816" s="122" t="str">
        <f t="shared" si="89"/>
        <v/>
      </c>
    </row>
    <row r="817" spans="1:13" hidden="1" x14ac:dyDescent="0.2">
      <c r="A817" s="86" t="s">
        <v>2097</v>
      </c>
      <c r="B817" s="85">
        <v>44303</v>
      </c>
      <c r="C817" s="86" t="s">
        <v>2098</v>
      </c>
      <c r="D817" s="123" t="s">
        <v>1760</v>
      </c>
      <c r="E817" s="84" t="str">
        <f t="shared" si="84"/>
        <v>Ferdie</v>
      </c>
      <c r="F817" s="84" t="str">
        <f t="shared" si="85"/>
        <v>Kuhn</v>
      </c>
      <c r="G817" s="84" t="str">
        <f t="shared" si="86"/>
        <v>Men Master</v>
      </c>
      <c r="H817" s="84" t="str">
        <f t="shared" si="87"/>
        <v>Otjiwarongo</v>
      </c>
      <c r="I817" s="123"/>
      <c r="J817" s="123"/>
      <c r="K817" s="123"/>
      <c r="L817" s="122" t="str">
        <f t="shared" si="88"/>
        <v/>
      </c>
      <c r="M817" s="122" t="str">
        <f t="shared" si="89"/>
        <v/>
      </c>
    </row>
    <row r="818" spans="1:13" hidden="1" x14ac:dyDescent="0.2">
      <c r="A818" s="86" t="s">
        <v>2097</v>
      </c>
      <c r="B818" s="85">
        <v>44303</v>
      </c>
      <c r="C818" s="86" t="s">
        <v>2098</v>
      </c>
      <c r="D818" s="123" t="s">
        <v>816</v>
      </c>
      <c r="E818" s="84" t="str">
        <f t="shared" si="84"/>
        <v>Francois</v>
      </c>
      <c r="F818" s="84" t="str">
        <f t="shared" si="85"/>
        <v>Swart</v>
      </c>
      <c r="G818" s="84" t="str">
        <f t="shared" si="86"/>
        <v>Men Senior</v>
      </c>
      <c r="H818" s="84" t="str">
        <f t="shared" si="87"/>
        <v>Otjiwarongo</v>
      </c>
      <c r="I818" s="123"/>
      <c r="J818" s="123"/>
      <c r="K818" s="123"/>
      <c r="L818" s="122" t="str">
        <f t="shared" si="88"/>
        <v/>
      </c>
      <c r="M818" s="122" t="str">
        <f t="shared" si="89"/>
        <v/>
      </c>
    </row>
    <row r="819" spans="1:13" hidden="1" x14ac:dyDescent="0.2">
      <c r="A819" s="86" t="s">
        <v>2097</v>
      </c>
      <c r="B819" s="85">
        <v>44303</v>
      </c>
      <c r="C819" s="86" t="s">
        <v>2098</v>
      </c>
      <c r="D819" s="123" t="s">
        <v>647</v>
      </c>
      <c r="E819" s="84" t="str">
        <f t="shared" si="84"/>
        <v>Bijorn</v>
      </c>
      <c r="F819" s="84" t="str">
        <f t="shared" si="85"/>
        <v>Le Roux</v>
      </c>
      <c r="G819" s="84" t="str">
        <f t="shared" si="86"/>
        <v>Men Senior</v>
      </c>
      <c r="H819" s="84" t="str">
        <f t="shared" si="87"/>
        <v>Otjiwarongo</v>
      </c>
      <c r="I819" s="123"/>
      <c r="J819" s="123"/>
      <c r="K819" s="123"/>
      <c r="L819" s="122" t="str">
        <f t="shared" si="88"/>
        <v/>
      </c>
      <c r="M819" s="122" t="str">
        <f t="shared" si="89"/>
        <v/>
      </c>
    </row>
    <row r="820" spans="1:13" hidden="1" x14ac:dyDescent="0.2">
      <c r="A820" s="86" t="s">
        <v>2097</v>
      </c>
      <c r="B820" s="85">
        <v>44303</v>
      </c>
      <c r="C820" s="86" t="s">
        <v>2098</v>
      </c>
      <c r="D820" s="123" t="s">
        <v>605</v>
      </c>
      <c r="E820" s="84" t="str">
        <f t="shared" si="84"/>
        <v>Chris</v>
      </c>
      <c r="F820" s="84" t="str">
        <f t="shared" si="85"/>
        <v>Feyerabend</v>
      </c>
      <c r="G820" s="84" t="str">
        <f t="shared" si="86"/>
        <v>Men Veteran</v>
      </c>
      <c r="H820" s="84" t="str">
        <f t="shared" si="87"/>
        <v>Otjiwarongo</v>
      </c>
      <c r="I820" s="123"/>
      <c r="J820" s="123"/>
      <c r="K820" s="123"/>
      <c r="L820" s="122" t="str">
        <f t="shared" si="88"/>
        <v/>
      </c>
      <c r="M820" s="122" t="str">
        <f t="shared" si="89"/>
        <v/>
      </c>
    </row>
    <row r="821" spans="1:13" hidden="1" x14ac:dyDescent="0.2">
      <c r="A821" s="86" t="s">
        <v>2097</v>
      </c>
      <c r="B821" s="85">
        <v>44303</v>
      </c>
      <c r="C821" s="86" t="s">
        <v>2098</v>
      </c>
      <c r="D821" s="123" t="s">
        <v>1825</v>
      </c>
      <c r="E821" s="84" t="str">
        <f t="shared" si="84"/>
        <v>Willem Louis</v>
      </c>
      <c r="F821" s="84" t="str">
        <f t="shared" si="85"/>
        <v>Klazinga</v>
      </c>
      <c r="G821" s="84" t="str">
        <f t="shared" si="86"/>
        <v>Men Grand Masters</v>
      </c>
      <c r="H821" s="84" t="str">
        <f t="shared" si="87"/>
        <v>Otjiwarongo</v>
      </c>
      <c r="I821" s="123"/>
      <c r="J821" s="123"/>
      <c r="K821" s="123"/>
      <c r="L821" s="122" t="str">
        <f t="shared" si="88"/>
        <v/>
      </c>
      <c r="M821" s="122" t="str">
        <f t="shared" si="89"/>
        <v/>
      </c>
    </row>
    <row r="822" spans="1:13" hidden="1" x14ac:dyDescent="0.2">
      <c r="A822" s="86" t="s">
        <v>2097</v>
      </c>
      <c r="B822" s="85">
        <v>44303</v>
      </c>
      <c r="C822" s="86" t="s">
        <v>2098</v>
      </c>
      <c r="D822" s="123" t="s">
        <v>2099</v>
      </c>
      <c r="E822" s="84" t="str">
        <f t="shared" si="84"/>
        <v>Lezelle</v>
      </c>
      <c r="F822" s="84" t="str">
        <f t="shared" si="85"/>
        <v xml:space="preserve">Smit </v>
      </c>
      <c r="G822" s="84" t="str">
        <f t="shared" si="86"/>
        <v>Ladies Veteran</v>
      </c>
      <c r="H822" s="84" t="str">
        <f t="shared" si="87"/>
        <v>Benguella</v>
      </c>
      <c r="I822" s="123"/>
      <c r="J822" s="123"/>
      <c r="K822" s="123"/>
      <c r="L822" s="122" t="str">
        <f t="shared" si="88"/>
        <v/>
      </c>
      <c r="M822" s="122" t="str">
        <f t="shared" si="89"/>
        <v/>
      </c>
    </row>
    <row r="823" spans="1:13" hidden="1" x14ac:dyDescent="0.2">
      <c r="A823" s="86" t="s">
        <v>2097</v>
      </c>
      <c r="B823" s="85">
        <v>44303</v>
      </c>
      <c r="C823" s="86" t="s">
        <v>2098</v>
      </c>
      <c r="D823" s="123" t="s">
        <v>2100</v>
      </c>
      <c r="E823" s="84" t="str">
        <f t="shared" si="84"/>
        <v>Helmut</v>
      </c>
      <c r="F823" s="84" t="str">
        <f t="shared" si="85"/>
        <v>Dobberstein</v>
      </c>
      <c r="G823" s="84" t="str">
        <f t="shared" si="86"/>
        <v>Men U/16</v>
      </c>
      <c r="H823" s="84" t="str">
        <f t="shared" si="87"/>
        <v>Benguella</v>
      </c>
      <c r="I823" s="123"/>
      <c r="J823" s="123"/>
      <c r="K823" s="123"/>
      <c r="L823" s="122" t="str">
        <f t="shared" si="88"/>
        <v/>
      </c>
      <c r="M823" s="122" t="str">
        <f t="shared" si="89"/>
        <v/>
      </c>
    </row>
    <row r="824" spans="1:13" hidden="1" x14ac:dyDescent="0.2">
      <c r="A824" s="86" t="s">
        <v>2097</v>
      </c>
      <c r="B824" s="85">
        <v>44303</v>
      </c>
      <c r="C824" s="86" t="s">
        <v>2098</v>
      </c>
      <c r="D824" s="123" t="s">
        <v>2101</v>
      </c>
      <c r="E824" s="84" t="str">
        <f t="shared" si="84"/>
        <v>Luan</v>
      </c>
      <c r="F824" s="84" t="str">
        <f t="shared" si="85"/>
        <v>Karstens</v>
      </c>
      <c r="G824" s="84" t="str">
        <f t="shared" si="86"/>
        <v>Men U/16</v>
      </c>
      <c r="H824" s="84" t="str">
        <f t="shared" si="87"/>
        <v>Benguella</v>
      </c>
      <c r="I824" s="123"/>
      <c r="J824" s="123"/>
      <c r="K824" s="123"/>
      <c r="L824" s="122" t="str">
        <f t="shared" si="88"/>
        <v/>
      </c>
      <c r="M824" s="122" t="str">
        <f t="shared" si="89"/>
        <v/>
      </c>
    </row>
    <row r="825" spans="1:13" hidden="1" x14ac:dyDescent="0.2">
      <c r="A825" s="86" t="s">
        <v>2097</v>
      </c>
      <c r="B825" s="85">
        <v>44303</v>
      </c>
      <c r="C825" s="86" t="s">
        <v>2098</v>
      </c>
      <c r="D825" s="123" t="s">
        <v>2102</v>
      </c>
      <c r="E825" s="84" t="str">
        <f t="shared" si="84"/>
        <v>Dries</v>
      </c>
      <c r="F825" s="84" t="str">
        <f t="shared" si="85"/>
        <v>Van Zyl</v>
      </c>
      <c r="G825" s="84" t="str">
        <f t="shared" si="86"/>
        <v>Men Senior</v>
      </c>
      <c r="H825" s="84" t="str">
        <f t="shared" si="87"/>
        <v>Benguella</v>
      </c>
      <c r="I825" s="123"/>
      <c r="J825" s="123"/>
      <c r="K825" s="123"/>
      <c r="L825" s="122" t="str">
        <f t="shared" si="88"/>
        <v/>
      </c>
      <c r="M825" s="122" t="str">
        <f t="shared" si="89"/>
        <v/>
      </c>
    </row>
    <row r="826" spans="1:13" hidden="1" x14ac:dyDescent="0.2">
      <c r="A826" s="86" t="s">
        <v>2097</v>
      </c>
      <c r="B826" s="85">
        <v>44303</v>
      </c>
      <c r="C826" s="86" t="s">
        <v>2098</v>
      </c>
      <c r="D826" s="123" t="s">
        <v>628</v>
      </c>
      <c r="E826" s="84" t="str">
        <f t="shared" si="84"/>
        <v>Deon</v>
      </c>
      <c r="F826" s="84" t="str">
        <f t="shared" si="85"/>
        <v>Jacobs</v>
      </c>
      <c r="G826" s="84" t="str">
        <f t="shared" si="86"/>
        <v>Men Grand Masters</v>
      </c>
      <c r="H826" s="84" t="str">
        <f t="shared" si="87"/>
        <v>Benguella</v>
      </c>
      <c r="I826" s="123"/>
      <c r="J826" s="123"/>
      <c r="K826" s="123"/>
      <c r="L826" s="122" t="str">
        <f t="shared" si="88"/>
        <v/>
      </c>
      <c r="M826" s="122" t="str">
        <f t="shared" si="89"/>
        <v/>
      </c>
    </row>
    <row r="827" spans="1:13" hidden="1" x14ac:dyDescent="0.2">
      <c r="A827" s="86" t="s">
        <v>2097</v>
      </c>
      <c r="B827" s="85">
        <v>44303</v>
      </c>
      <c r="C827" s="86" t="s">
        <v>2098</v>
      </c>
      <c r="D827" s="123" t="s">
        <v>862</v>
      </c>
      <c r="E827" s="84" t="str">
        <f t="shared" si="84"/>
        <v>Chris</v>
      </c>
      <c r="F827" s="84" t="str">
        <f t="shared" si="85"/>
        <v>Coetzee</v>
      </c>
      <c r="G827" s="84" t="str">
        <f t="shared" si="86"/>
        <v>Men Grand Masters</v>
      </c>
      <c r="H827" s="84" t="str">
        <f t="shared" si="87"/>
        <v>Benguella</v>
      </c>
      <c r="I827" s="123"/>
      <c r="J827" s="123"/>
      <c r="K827" s="123"/>
      <c r="L827" s="122" t="str">
        <f t="shared" si="88"/>
        <v/>
      </c>
      <c r="M827" s="122" t="str">
        <f t="shared" si="89"/>
        <v/>
      </c>
    </row>
    <row r="828" spans="1:13" hidden="1" x14ac:dyDescent="0.2">
      <c r="A828" s="86" t="s">
        <v>2097</v>
      </c>
      <c r="B828" s="85">
        <v>44303</v>
      </c>
      <c r="C828" s="86" t="s">
        <v>2098</v>
      </c>
      <c r="D828" s="123" t="s">
        <v>1100</v>
      </c>
      <c r="E828" s="84" t="str">
        <f t="shared" si="84"/>
        <v>Graham</v>
      </c>
      <c r="F828" s="84" t="str">
        <f t="shared" si="85"/>
        <v>Gramovsky</v>
      </c>
      <c r="G828" s="84" t="str">
        <f t="shared" si="86"/>
        <v>Men Veteran</v>
      </c>
      <c r="H828" s="84" t="str">
        <f t="shared" si="87"/>
        <v>Benguella</v>
      </c>
      <c r="I828" s="123"/>
      <c r="J828" s="123" t="s">
        <v>1405</v>
      </c>
      <c r="K828" s="123">
        <v>110</v>
      </c>
      <c r="L828" s="122">
        <f t="shared" si="88"/>
        <v>6</v>
      </c>
      <c r="M828" s="122">
        <f t="shared" si="89"/>
        <v>6</v>
      </c>
    </row>
    <row r="829" spans="1:13" hidden="1" x14ac:dyDescent="0.2">
      <c r="A829" s="86" t="s">
        <v>2097</v>
      </c>
      <c r="B829" s="85">
        <v>44303</v>
      </c>
      <c r="C829" s="86" t="s">
        <v>2098</v>
      </c>
      <c r="D829" s="123" t="s">
        <v>1784</v>
      </c>
      <c r="E829" s="84" t="str">
        <f t="shared" si="84"/>
        <v>Frikkie</v>
      </c>
      <c r="F829" s="84" t="str">
        <f t="shared" si="85"/>
        <v>Cloete</v>
      </c>
      <c r="G829" s="84" t="str">
        <f t="shared" si="86"/>
        <v>Men Senior</v>
      </c>
      <c r="H829" s="84" t="str">
        <f t="shared" si="87"/>
        <v>Benguella</v>
      </c>
      <c r="I829" s="123"/>
      <c r="J829" s="123" t="s">
        <v>8</v>
      </c>
      <c r="K829" s="123">
        <v>76</v>
      </c>
      <c r="L829" s="122">
        <f t="shared" si="88"/>
        <v>3.5</v>
      </c>
      <c r="M829" s="122">
        <f t="shared" si="89"/>
        <v>3.5</v>
      </c>
    </row>
    <row r="830" spans="1:13" hidden="1" x14ac:dyDescent="0.2">
      <c r="A830" s="86" t="s">
        <v>2097</v>
      </c>
      <c r="B830" s="85">
        <v>44303</v>
      </c>
      <c r="C830" s="86" t="s">
        <v>2098</v>
      </c>
      <c r="D830" s="123" t="s">
        <v>765</v>
      </c>
      <c r="E830" s="84" t="str">
        <f t="shared" si="84"/>
        <v>Spyker</v>
      </c>
      <c r="F830" s="84" t="str">
        <f t="shared" si="85"/>
        <v>Kruger</v>
      </c>
      <c r="G830" s="84" t="str">
        <f t="shared" si="86"/>
        <v>Men Master</v>
      </c>
      <c r="H830" s="84" t="str">
        <f t="shared" si="87"/>
        <v>Benguella</v>
      </c>
      <c r="I830" s="123"/>
      <c r="J830" s="123" t="s">
        <v>1406</v>
      </c>
      <c r="K830" s="123">
        <v>107</v>
      </c>
      <c r="L830" s="122">
        <f t="shared" si="88"/>
        <v>4.7</v>
      </c>
      <c r="M830" s="122">
        <f t="shared" si="89"/>
        <v>4.7</v>
      </c>
    </row>
    <row r="831" spans="1:13" hidden="1" x14ac:dyDescent="0.2">
      <c r="A831" s="86" t="s">
        <v>2097</v>
      </c>
      <c r="B831" s="85">
        <v>44303</v>
      </c>
      <c r="C831" s="86" t="s">
        <v>2098</v>
      </c>
      <c r="D831" s="123" t="s">
        <v>610</v>
      </c>
      <c r="E831" s="84" t="str">
        <f t="shared" si="84"/>
        <v>Marina</v>
      </c>
      <c r="F831" s="84" t="str">
        <f t="shared" si="85"/>
        <v>Kruger</v>
      </c>
      <c r="G831" s="84" t="str">
        <f t="shared" si="86"/>
        <v>Ladies Master</v>
      </c>
      <c r="H831" s="84" t="str">
        <f t="shared" si="87"/>
        <v>Benguella</v>
      </c>
      <c r="I831" s="123"/>
      <c r="J831" s="123"/>
      <c r="K831" s="123"/>
      <c r="L831" s="122" t="str">
        <f t="shared" si="88"/>
        <v/>
      </c>
      <c r="M831" s="122" t="str">
        <f t="shared" si="89"/>
        <v/>
      </c>
    </row>
    <row r="832" spans="1:13" hidden="1" x14ac:dyDescent="0.2">
      <c r="A832" s="86" t="s">
        <v>2097</v>
      </c>
      <c r="B832" s="85">
        <v>44303</v>
      </c>
      <c r="C832" s="86" t="s">
        <v>2098</v>
      </c>
      <c r="D832" s="123" t="s">
        <v>671</v>
      </c>
      <c r="E832" s="84" t="str">
        <f t="shared" ref="E832:E895" si="90">IF(D832="","",VLOOKUP(D832,Master,3,FALSE))</f>
        <v>Hennie</v>
      </c>
      <c r="F832" s="84" t="str">
        <f t="shared" ref="F832:F895" si="91">IF(D832="","",VLOOKUP(D832,Master,4,FALSE))</f>
        <v>Cloete</v>
      </c>
      <c r="G832" s="84" t="str">
        <f t="shared" ref="G832:G895" si="92">IF(D832="","",VLOOKUP(D832,Master,5,FALSE))</f>
        <v>Men Grand Masters</v>
      </c>
      <c r="H832" s="84" t="str">
        <f t="shared" ref="H832:H895" si="93">IF(D832="","",VLOOKUP(D832,Master,2,FALSE))</f>
        <v>Benguella</v>
      </c>
      <c r="I832" s="123"/>
      <c r="J832" s="123"/>
      <c r="K832" s="123"/>
      <c r="L832" s="122" t="str">
        <f t="shared" ref="L832:L895" si="94">IF(K832="","",IF(I832="",ROUND(HLOOKUP(J832,kgList,K832,FALSE),1),ROUND(HLOOKUP(I832,kgList,K832,FALSE),1)))</f>
        <v/>
      </c>
      <c r="M832" s="122" t="str">
        <f t="shared" ref="M832:M895" si="95">IF(L832="","",IF(COUNTA(I832:J832)&gt;1,"Edible or Inedible",IF(COUNTA(I832)=1,L832*1,IF(COUNTA(J832)=1,L832*1,"ERROR"))))</f>
        <v/>
      </c>
    </row>
    <row r="833" spans="1:13" hidden="1" x14ac:dyDescent="0.2">
      <c r="A833" s="86" t="s">
        <v>2097</v>
      </c>
      <c r="B833" s="85">
        <v>44303</v>
      </c>
      <c r="C833" s="86" t="s">
        <v>2098</v>
      </c>
      <c r="D833" s="123" t="s">
        <v>1875</v>
      </c>
      <c r="E833" s="84" t="str">
        <f t="shared" si="90"/>
        <v>Norman</v>
      </c>
      <c r="F833" s="84" t="str">
        <f t="shared" si="91"/>
        <v>Campbell</v>
      </c>
      <c r="G833" s="84" t="str">
        <f t="shared" si="92"/>
        <v>Men Senior</v>
      </c>
      <c r="H833" s="84" t="str">
        <f t="shared" si="93"/>
        <v>Benguella</v>
      </c>
      <c r="I833" s="123"/>
      <c r="J833" s="123" t="s">
        <v>10</v>
      </c>
      <c r="K833" s="123">
        <v>40</v>
      </c>
      <c r="L833" s="122">
        <f t="shared" si="94"/>
        <v>1</v>
      </c>
      <c r="M833" s="122">
        <f t="shared" si="95"/>
        <v>1</v>
      </c>
    </row>
    <row r="834" spans="1:13" hidden="1" x14ac:dyDescent="0.2">
      <c r="A834" s="86" t="s">
        <v>2097</v>
      </c>
      <c r="B834" s="85">
        <v>44303</v>
      </c>
      <c r="C834" s="86" t="s">
        <v>2098</v>
      </c>
      <c r="D834" s="123" t="s">
        <v>751</v>
      </c>
      <c r="E834" s="84" t="str">
        <f t="shared" si="90"/>
        <v>Chips</v>
      </c>
      <c r="F834" s="84" t="str">
        <f t="shared" si="91"/>
        <v>Chiappini</v>
      </c>
      <c r="G834" s="84" t="str">
        <f t="shared" si="92"/>
        <v>Men Grand Masters</v>
      </c>
      <c r="H834" s="84" t="str">
        <f t="shared" si="93"/>
        <v>Benguella</v>
      </c>
      <c r="I834" s="123"/>
      <c r="J834" s="123"/>
      <c r="K834" s="123"/>
      <c r="L834" s="122" t="str">
        <f t="shared" si="94"/>
        <v/>
      </c>
      <c r="M834" s="122" t="str">
        <f t="shared" si="95"/>
        <v/>
      </c>
    </row>
    <row r="835" spans="1:13" hidden="1" x14ac:dyDescent="0.2">
      <c r="A835" s="86" t="s">
        <v>2097</v>
      </c>
      <c r="B835" s="85">
        <v>44303</v>
      </c>
      <c r="C835" s="86" t="s">
        <v>2098</v>
      </c>
      <c r="D835" s="123" t="s">
        <v>650</v>
      </c>
      <c r="E835" s="84" t="str">
        <f t="shared" si="90"/>
        <v>Shaun</v>
      </c>
      <c r="F835" s="84" t="str">
        <f t="shared" si="91"/>
        <v>Bothma</v>
      </c>
      <c r="G835" s="84" t="str">
        <f t="shared" si="92"/>
        <v>Men Veteran</v>
      </c>
      <c r="H835" s="84" t="str">
        <f t="shared" si="93"/>
        <v>xBenguella</v>
      </c>
      <c r="I835" s="123"/>
      <c r="J835" s="123"/>
      <c r="K835" s="123"/>
      <c r="L835" s="122" t="str">
        <f t="shared" si="94"/>
        <v/>
      </c>
      <c r="M835" s="122" t="str">
        <f t="shared" si="95"/>
        <v/>
      </c>
    </row>
    <row r="836" spans="1:13" hidden="1" x14ac:dyDescent="0.2">
      <c r="A836" s="86" t="s">
        <v>2097</v>
      </c>
      <c r="B836" s="85">
        <v>44303</v>
      </c>
      <c r="C836" s="86" t="s">
        <v>2098</v>
      </c>
      <c r="D836" s="123" t="s">
        <v>752</v>
      </c>
      <c r="E836" s="84" t="str">
        <f t="shared" si="90"/>
        <v>Loandro</v>
      </c>
      <c r="F836" s="84" t="str">
        <f t="shared" si="91"/>
        <v>Steenkamp</v>
      </c>
      <c r="G836" s="84" t="str">
        <f t="shared" si="92"/>
        <v>Men Master</v>
      </c>
      <c r="H836" s="84" t="str">
        <f t="shared" si="93"/>
        <v>Benguella</v>
      </c>
      <c r="I836" s="123"/>
      <c r="J836" s="123" t="s">
        <v>1405</v>
      </c>
      <c r="K836" s="123">
        <v>97</v>
      </c>
      <c r="L836" s="122">
        <f t="shared" si="94"/>
        <v>3.9</v>
      </c>
      <c r="M836" s="122">
        <f t="shared" si="95"/>
        <v>3.9</v>
      </c>
    </row>
    <row r="837" spans="1:13" hidden="1" x14ac:dyDescent="0.2">
      <c r="A837" s="86" t="s">
        <v>2097</v>
      </c>
      <c r="B837" s="85">
        <v>44303</v>
      </c>
      <c r="C837" s="86" t="s">
        <v>2098</v>
      </c>
      <c r="D837" s="123" t="s">
        <v>756</v>
      </c>
      <c r="E837" s="84" t="str">
        <f t="shared" si="90"/>
        <v>Nadia</v>
      </c>
      <c r="F837" s="84" t="str">
        <f t="shared" si="91"/>
        <v>Steenkamp</v>
      </c>
      <c r="G837" s="84" t="str">
        <f t="shared" si="92"/>
        <v>Ladies Veteran</v>
      </c>
      <c r="H837" s="84" t="str">
        <f t="shared" si="93"/>
        <v>Benguella</v>
      </c>
      <c r="I837" s="123"/>
      <c r="J837" s="123" t="s">
        <v>1405</v>
      </c>
      <c r="K837" s="123">
        <v>110</v>
      </c>
      <c r="L837" s="122">
        <f t="shared" si="94"/>
        <v>6</v>
      </c>
      <c r="M837" s="122">
        <f t="shared" si="95"/>
        <v>6</v>
      </c>
    </row>
    <row r="838" spans="1:13" hidden="1" x14ac:dyDescent="0.2">
      <c r="A838" s="86" t="s">
        <v>2097</v>
      </c>
      <c r="B838" s="85">
        <v>44303</v>
      </c>
      <c r="C838" s="86" t="s">
        <v>2098</v>
      </c>
      <c r="D838" s="123" t="s">
        <v>756</v>
      </c>
      <c r="E838" s="84" t="str">
        <f t="shared" si="90"/>
        <v>Nadia</v>
      </c>
      <c r="F838" s="84" t="str">
        <f t="shared" si="91"/>
        <v>Steenkamp</v>
      </c>
      <c r="G838" s="84" t="str">
        <f t="shared" si="92"/>
        <v>Ladies Veteran</v>
      </c>
      <c r="H838" s="84" t="str">
        <f t="shared" si="93"/>
        <v>Benguella</v>
      </c>
      <c r="I838" s="123" t="s">
        <v>19</v>
      </c>
      <c r="J838" s="123"/>
      <c r="K838" s="123">
        <v>41</v>
      </c>
      <c r="L838" s="122">
        <f t="shared" si="94"/>
        <v>0.7</v>
      </c>
      <c r="M838" s="122">
        <f t="shared" si="95"/>
        <v>0.7</v>
      </c>
    </row>
    <row r="839" spans="1:13" hidden="1" x14ac:dyDescent="0.2">
      <c r="A839" s="86" t="s">
        <v>2097</v>
      </c>
      <c r="B839" s="85">
        <v>44303</v>
      </c>
      <c r="C839" s="86" t="s">
        <v>2098</v>
      </c>
      <c r="D839" s="123" t="s">
        <v>567</v>
      </c>
      <c r="E839" s="84" t="str">
        <f t="shared" si="90"/>
        <v>Etienne</v>
      </c>
      <c r="F839" s="84" t="str">
        <f t="shared" si="91"/>
        <v>Stipp</v>
      </c>
      <c r="G839" s="84" t="str">
        <f t="shared" si="92"/>
        <v>Men Master</v>
      </c>
      <c r="H839" s="84" t="str">
        <f t="shared" si="93"/>
        <v>Benguella</v>
      </c>
      <c r="I839" s="123"/>
      <c r="J839" s="123" t="s">
        <v>1405</v>
      </c>
      <c r="K839" s="123">
        <v>134</v>
      </c>
      <c r="L839" s="122">
        <f t="shared" si="94"/>
        <v>11.8</v>
      </c>
      <c r="M839" s="122">
        <f t="shared" si="95"/>
        <v>11.8</v>
      </c>
    </row>
    <row r="840" spans="1:13" hidden="1" x14ac:dyDescent="0.2">
      <c r="A840" s="86" t="s">
        <v>2097</v>
      </c>
      <c r="B840" s="85">
        <v>44303</v>
      </c>
      <c r="C840" s="86" t="s">
        <v>2098</v>
      </c>
      <c r="D840" s="123" t="s">
        <v>567</v>
      </c>
      <c r="E840" s="84" t="str">
        <f t="shared" si="90"/>
        <v>Etienne</v>
      </c>
      <c r="F840" s="84" t="str">
        <f t="shared" si="91"/>
        <v>Stipp</v>
      </c>
      <c r="G840" s="84" t="str">
        <f t="shared" si="92"/>
        <v>Men Master</v>
      </c>
      <c r="H840" s="84" t="str">
        <f t="shared" si="93"/>
        <v>Benguella</v>
      </c>
      <c r="I840" s="123"/>
      <c r="J840" s="123" t="s">
        <v>1404</v>
      </c>
      <c r="K840" s="123">
        <v>145</v>
      </c>
      <c r="L840" s="122">
        <f t="shared" si="94"/>
        <v>40.6</v>
      </c>
      <c r="M840" s="122">
        <f t="shared" si="95"/>
        <v>40.6</v>
      </c>
    </row>
    <row r="841" spans="1:13" hidden="1" x14ac:dyDescent="0.2">
      <c r="A841" s="86" t="s">
        <v>2097</v>
      </c>
      <c r="B841" s="85">
        <v>44303</v>
      </c>
      <c r="C841" s="86" t="s">
        <v>2098</v>
      </c>
      <c r="D841" s="123" t="s">
        <v>1312</v>
      </c>
      <c r="E841" s="84" t="str">
        <f t="shared" si="90"/>
        <v>Jean</v>
      </c>
      <c r="F841" s="84" t="str">
        <f t="shared" si="91"/>
        <v>Visser</v>
      </c>
      <c r="G841" s="84" t="str">
        <f t="shared" si="92"/>
        <v>Men Senior</v>
      </c>
      <c r="H841" s="84" t="str">
        <f t="shared" si="93"/>
        <v>Benguella</v>
      </c>
      <c r="I841" s="123"/>
      <c r="J841" s="123" t="s">
        <v>1406</v>
      </c>
      <c r="K841" s="123">
        <v>91</v>
      </c>
      <c r="L841" s="122">
        <f t="shared" si="94"/>
        <v>2.7</v>
      </c>
      <c r="M841" s="122">
        <f t="shared" si="95"/>
        <v>2.7</v>
      </c>
    </row>
    <row r="842" spans="1:13" hidden="1" x14ac:dyDescent="0.2">
      <c r="A842" s="86" t="s">
        <v>2097</v>
      </c>
      <c r="B842" s="85">
        <v>44303</v>
      </c>
      <c r="C842" s="86" t="s">
        <v>2098</v>
      </c>
      <c r="D842" s="123" t="s">
        <v>1312</v>
      </c>
      <c r="E842" s="84" t="str">
        <f t="shared" si="90"/>
        <v>Jean</v>
      </c>
      <c r="F842" s="84" t="str">
        <f t="shared" si="91"/>
        <v>Visser</v>
      </c>
      <c r="G842" s="84" t="str">
        <f t="shared" si="92"/>
        <v>Men Senior</v>
      </c>
      <c r="H842" s="84" t="str">
        <f t="shared" si="93"/>
        <v>Benguella</v>
      </c>
      <c r="I842" s="123"/>
      <c r="J842" s="123" t="s">
        <v>1383</v>
      </c>
      <c r="K842" s="123">
        <v>61</v>
      </c>
      <c r="L842" s="122">
        <f t="shared" si="94"/>
        <v>4.0999999999999996</v>
      </c>
      <c r="M842" s="122">
        <f t="shared" si="95"/>
        <v>4.0999999999999996</v>
      </c>
    </row>
    <row r="843" spans="1:13" hidden="1" x14ac:dyDescent="0.2">
      <c r="A843" s="86" t="s">
        <v>2097</v>
      </c>
      <c r="B843" s="85">
        <v>44303</v>
      </c>
      <c r="C843" s="86" t="s">
        <v>2098</v>
      </c>
      <c r="D843" s="123" t="s">
        <v>1081</v>
      </c>
      <c r="E843" s="84" t="str">
        <f t="shared" si="90"/>
        <v>Louis</v>
      </c>
      <c r="F843" s="84" t="str">
        <f t="shared" si="91"/>
        <v>Arangies</v>
      </c>
      <c r="G843" s="84" t="str">
        <f t="shared" si="92"/>
        <v>Men Veteran</v>
      </c>
      <c r="H843" s="84" t="str">
        <f t="shared" si="93"/>
        <v>Benguella</v>
      </c>
      <c r="I843" s="123"/>
      <c r="J843" s="123" t="s">
        <v>1406</v>
      </c>
      <c r="K843" s="123">
        <v>85</v>
      </c>
      <c r="L843" s="122">
        <f t="shared" si="94"/>
        <v>2.1</v>
      </c>
      <c r="M843" s="122">
        <f t="shared" si="95"/>
        <v>2.1</v>
      </c>
    </row>
    <row r="844" spans="1:13" hidden="1" x14ac:dyDescent="0.2">
      <c r="A844" s="86" t="s">
        <v>2097</v>
      </c>
      <c r="B844" s="85">
        <v>44303</v>
      </c>
      <c r="C844" s="86" t="s">
        <v>2098</v>
      </c>
      <c r="D844" s="123" t="s">
        <v>1850</v>
      </c>
      <c r="E844" s="84" t="str">
        <f t="shared" si="90"/>
        <v>Hendrik JNR</v>
      </c>
      <c r="F844" s="84" t="str">
        <f t="shared" si="91"/>
        <v>Cloete</v>
      </c>
      <c r="G844" s="84" t="str">
        <f t="shared" si="92"/>
        <v>Men Senior</v>
      </c>
      <c r="H844" s="84" t="str">
        <f t="shared" si="93"/>
        <v>Benguella</v>
      </c>
      <c r="I844" s="123"/>
      <c r="J844" s="123"/>
      <c r="K844" s="123"/>
      <c r="L844" s="122" t="str">
        <f t="shared" si="94"/>
        <v/>
      </c>
      <c r="M844" s="122" t="str">
        <f t="shared" si="95"/>
        <v/>
      </c>
    </row>
    <row r="845" spans="1:13" hidden="1" x14ac:dyDescent="0.2">
      <c r="A845" s="86" t="s">
        <v>2097</v>
      </c>
      <c r="B845" s="85">
        <v>44303</v>
      </c>
      <c r="C845" s="86" t="s">
        <v>2098</v>
      </c>
      <c r="D845" s="123" t="s">
        <v>1708</v>
      </c>
      <c r="E845" s="84" t="str">
        <f t="shared" si="90"/>
        <v>Daniela</v>
      </c>
      <c r="F845" s="84" t="str">
        <f t="shared" si="91"/>
        <v>Schmalzriedt</v>
      </c>
      <c r="G845" s="84" t="str">
        <f t="shared" si="92"/>
        <v>Ladies Veteran</v>
      </c>
      <c r="H845" s="84" t="str">
        <f t="shared" si="93"/>
        <v>Benguella</v>
      </c>
      <c r="I845" s="123"/>
      <c r="J845" s="123"/>
      <c r="K845" s="123"/>
      <c r="L845" s="122" t="str">
        <f t="shared" si="94"/>
        <v/>
      </c>
      <c r="M845" s="122" t="str">
        <f t="shared" si="95"/>
        <v/>
      </c>
    </row>
    <row r="846" spans="1:13" hidden="1" x14ac:dyDescent="0.2">
      <c r="A846" s="86" t="s">
        <v>2097</v>
      </c>
      <c r="B846" s="85">
        <v>44303</v>
      </c>
      <c r="C846" s="86" t="s">
        <v>2098</v>
      </c>
      <c r="D846" s="123" t="s">
        <v>1138</v>
      </c>
      <c r="E846" s="84" t="str">
        <f t="shared" si="90"/>
        <v>Harald</v>
      </c>
      <c r="F846" s="84" t="str">
        <f t="shared" si="91"/>
        <v>Piek</v>
      </c>
      <c r="G846" s="84" t="str">
        <f t="shared" si="92"/>
        <v>Men Veteran</v>
      </c>
      <c r="H846" s="84" t="str">
        <f t="shared" si="93"/>
        <v>Benguella</v>
      </c>
      <c r="I846" s="123"/>
      <c r="J846" s="123"/>
      <c r="K846" s="123"/>
      <c r="L846" s="122" t="str">
        <f t="shared" si="94"/>
        <v/>
      </c>
      <c r="M846" s="122" t="str">
        <f t="shared" si="95"/>
        <v/>
      </c>
    </row>
    <row r="847" spans="1:13" hidden="1" x14ac:dyDescent="0.2">
      <c r="A847" s="86" t="s">
        <v>2097</v>
      </c>
      <c r="B847" s="85">
        <v>44303</v>
      </c>
      <c r="C847" s="86" t="s">
        <v>2098</v>
      </c>
      <c r="D847" s="123" t="s">
        <v>755</v>
      </c>
      <c r="E847" s="84" t="str">
        <f t="shared" si="90"/>
        <v>Jaco</v>
      </c>
      <c r="F847" s="84" t="str">
        <f t="shared" si="91"/>
        <v>Serfontein</v>
      </c>
      <c r="G847" s="84" t="str">
        <f t="shared" si="92"/>
        <v>Men Veteran</v>
      </c>
      <c r="H847" s="84" t="str">
        <f t="shared" si="93"/>
        <v>Benguella</v>
      </c>
      <c r="I847" s="123"/>
      <c r="J847" s="123" t="s">
        <v>1405</v>
      </c>
      <c r="K847" s="123">
        <v>138</v>
      </c>
      <c r="L847" s="122">
        <f t="shared" si="94"/>
        <v>13.1</v>
      </c>
      <c r="M847" s="122">
        <f t="shared" si="95"/>
        <v>13.1</v>
      </c>
    </row>
    <row r="848" spans="1:13" hidden="1" x14ac:dyDescent="0.2">
      <c r="A848" s="86" t="s">
        <v>2097</v>
      </c>
      <c r="B848" s="85">
        <v>44303</v>
      </c>
      <c r="C848" s="86" t="s">
        <v>2098</v>
      </c>
      <c r="D848" s="123" t="s">
        <v>807</v>
      </c>
      <c r="E848" s="84" t="str">
        <f t="shared" si="90"/>
        <v>Johan</v>
      </c>
      <c r="F848" s="84" t="str">
        <f t="shared" si="91"/>
        <v>Faber</v>
      </c>
      <c r="G848" s="84" t="str">
        <f t="shared" si="92"/>
        <v>Men Senior</v>
      </c>
      <c r="H848" s="84" t="str">
        <f t="shared" si="93"/>
        <v>Okahandja</v>
      </c>
      <c r="I848" s="123"/>
      <c r="J848" s="123"/>
      <c r="K848" s="123"/>
      <c r="L848" s="122" t="str">
        <f t="shared" si="94"/>
        <v/>
      </c>
      <c r="M848" s="122" t="str">
        <f t="shared" si="95"/>
        <v/>
      </c>
    </row>
    <row r="849" spans="1:13" hidden="1" x14ac:dyDescent="0.2">
      <c r="A849" s="86" t="s">
        <v>2097</v>
      </c>
      <c r="B849" s="85">
        <v>44303</v>
      </c>
      <c r="C849" s="86" t="s">
        <v>2098</v>
      </c>
      <c r="D849" s="123" t="s">
        <v>1771</v>
      </c>
      <c r="E849" s="84" t="str">
        <f t="shared" si="90"/>
        <v>Danie</v>
      </c>
      <c r="F849" s="84" t="str">
        <f t="shared" si="91"/>
        <v>Van Wyk</v>
      </c>
      <c r="G849" s="84" t="str">
        <f t="shared" si="92"/>
        <v>Men Senior</v>
      </c>
      <c r="H849" s="84" t="str">
        <f t="shared" si="93"/>
        <v>Okahandja</v>
      </c>
      <c r="I849" s="123"/>
      <c r="J849" s="123"/>
      <c r="K849" s="123"/>
      <c r="L849" s="122" t="str">
        <f t="shared" si="94"/>
        <v/>
      </c>
      <c r="M849" s="122" t="str">
        <f t="shared" si="95"/>
        <v/>
      </c>
    </row>
    <row r="850" spans="1:13" hidden="1" x14ac:dyDescent="0.2">
      <c r="A850" s="86" t="s">
        <v>2097</v>
      </c>
      <c r="B850" s="85">
        <v>44303</v>
      </c>
      <c r="C850" s="86" t="s">
        <v>2098</v>
      </c>
      <c r="D850" s="123" t="s">
        <v>1856</v>
      </c>
      <c r="E850" s="84" t="str">
        <f t="shared" si="90"/>
        <v>Gunther</v>
      </c>
      <c r="F850" s="84" t="str">
        <f t="shared" si="91"/>
        <v>Heimstadt</v>
      </c>
      <c r="G850" s="84" t="str">
        <f t="shared" si="92"/>
        <v>Men Senior</v>
      </c>
      <c r="H850" s="84" t="str">
        <f t="shared" si="93"/>
        <v>Okahandja</v>
      </c>
      <c r="I850" s="123"/>
      <c r="J850" s="123"/>
      <c r="K850" s="123"/>
      <c r="L850" s="122" t="str">
        <f t="shared" si="94"/>
        <v/>
      </c>
      <c r="M850" s="122" t="str">
        <f t="shared" si="95"/>
        <v/>
      </c>
    </row>
    <row r="851" spans="1:13" hidden="1" x14ac:dyDescent="0.2">
      <c r="A851" s="86" t="s">
        <v>2097</v>
      </c>
      <c r="B851" s="85">
        <v>44303</v>
      </c>
      <c r="C851" s="86" t="s">
        <v>2098</v>
      </c>
      <c r="D851" s="123" t="s">
        <v>791</v>
      </c>
      <c r="E851" s="84" t="str">
        <f t="shared" si="90"/>
        <v>Heiko</v>
      </c>
      <c r="F851" s="84" t="str">
        <f t="shared" si="91"/>
        <v>Doll</v>
      </c>
      <c r="G851" s="84" t="str">
        <f t="shared" si="92"/>
        <v>Men Veteran</v>
      </c>
      <c r="H851" s="84" t="str">
        <f t="shared" si="93"/>
        <v>Okahandja</v>
      </c>
      <c r="I851" s="123" t="s">
        <v>19</v>
      </c>
      <c r="J851" s="123"/>
      <c r="K851" s="123">
        <v>112</v>
      </c>
      <c r="L851" s="122">
        <f t="shared" si="94"/>
        <v>14.9</v>
      </c>
      <c r="M851" s="122">
        <f t="shared" si="95"/>
        <v>14.9</v>
      </c>
    </row>
    <row r="852" spans="1:13" hidden="1" x14ac:dyDescent="0.2">
      <c r="A852" s="86" t="s">
        <v>2097</v>
      </c>
      <c r="B852" s="85">
        <v>44303</v>
      </c>
      <c r="C852" s="86" t="s">
        <v>2098</v>
      </c>
      <c r="D852" s="123" t="s">
        <v>1313</v>
      </c>
      <c r="E852" s="84" t="str">
        <f t="shared" si="90"/>
        <v>Armand</v>
      </c>
      <c r="F852" s="84" t="str">
        <f t="shared" si="91"/>
        <v>Fourie</v>
      </c>
      <c r="G852" s="84" t="str">
        <f t="shared" si="92"/>
        <v>Men Senior</v>
      </c>
      <c r="H852" s="84" t="str">
        <f t="shared" si="93"/>
        <v>Okahandja</v>
      </c>
      <c r="I852" s="123"/>
      <c r="J852" s="123" t="s">
        <v>1399</v>
      </c>
      <c r="K852" s="123">
        <v>161</v>
      </c>
      <c r="L852" s="122">
        <f t="shared" si="94"/>
        <v>57</v>
      </c>
      <c r="M852" s="122">
        <f t="shared" si="95"/>
        <v>57</v>
      </c>
    </row>
    <row r="853" spans="1:13" hidden="1" x14ac:dyDescent="0.2">
      <c r="A853" s="86" t="s">
        <v>2097</v>
      </c>
      <c r="B853" s="85">
        <v>44303</v>
      </c>
      <c r="C853" s="86" t="s">
        <v>2098</v>
      </c>
      <c r="D853" s="123" t="s">
        <v>1477</v>
      </c>
      <c r="E853" s="84" t="str">
        <f t="shared" si="90"/>
        <v>Johannes</v>
      </c>
      <c r="F853" s="84" t="str">
        <f t="shared" si="91"/>
        <v>Kotze</v>
      </c>
      <c r="G853" s="84" t="str">
        <f t="shared" si="92"/>
        <v>Men Senior</v>
      </c>
      <c r="H853" s="84" t="str">
        <f t="shared" si="93"/>
        <v>Okahandja</v>
      </c>
      <c r="I853" s="123"/>
      <c r="J853" s="123" t="s">
        <v>1399</v>
      </c>
      <c r="K853" s="123">
        <v>159</v>
      </c>
      <c r="L853" s="122">
        <f t="shared" si="94"/>
        <v>54.8</v>
      </c>
      <c r="M853" s="122">
        <f t="shared" si="95"/>
        <v>54.8</v>
      </c>
    </row>
    <row r="854" spans="1:13" hidden="1" x14ac:dyDescent="0.2">
      <c r="A854" s="86" t="s">
        <v>2097</v>
      </c>
      <c r="B854" s="85">
        <v>44303</v>
      </c>
      <c r="C854" s="86" t="s">
        <v>2098</v>
      </c>
      <c r="D854" s="123" t="s">
        <v>1477</v>
      </c>
      <c r="E854" s="84" t="str">
        <f t="shared" si="90"/>
        <v>Johannes</v>
      </c>
      <c r="F854" s="84" t="str">
        <f t="shared" si="91"/>
        <v>Kotze</v>
      </c>
      <c r="G854" s="84" t="str">
        <f t="shared" si="92"/>
        <v>Men Senior</v>
      </c>
      <c r="H854" s="84" t="str">
        <f t="shared" si="93"/>
        <v>Okahandja</v>
      </c>
      <c r="I854" s="123"/>
      <c r="J854" s="123" t="s">
        <v>1405</v>
      </c>
      <c r="K854" s="123">
        <v>126</v>
      </c>
      <c r="L854" s="122">
        <f t="shared" si="94"/>
        <v>9.6</v>
      </c>
      <c r="M854" s="122">
        <f t="shared" si="95"/>
        <v>9.6</v>
      </c>
    </row>
    <row r="855" spans="1:13" hidden="1" x14ac:dyDescent="0.2">
      <c r="A855" s="86" t="s">
        <v>2097</v>
      </c>
      <c r="B855" s="85">
        <v>44303</v>
      </c>
      <c r="C855" s="86" t="s">
        <v>2098</v>
      </c>
      <c r="D855" s="123" t="s">
        <v>1857</v>
      </c>
      <c r="E855" s="84" t="str">
        <f t="shared" si="90"/>
        <v>Eugene</v>
      </c>
      <c r="F855" s="84" t="str">
        <f t="shared" si="91"/>
        <v>Rautenbach</v>
      </c>
      <c r="G855" s="84" t="str">
        <f t="shared" si="92"/>
        <v>Men Senior</v>
      </c>
      <c r="H855" s="84" t="str">
        <f t="shared" si="93"/>
        <v>Okahandja</v>
      </c>
      <c r="I855" s="123"/>
      <c r="J855" s="123" t="s">
        <v>1405</v>
      </c>
      <c r="K855" s="123">
        <v>116</v>
      </c>
      <c r="L855" s="122">
        <f t="shared" si="94"/>
        <v>7.2</v>
      </c>
      <c r="M855" s="122">
        <f t="shared" si="95"/>
        <v>7.2</v>
      </c>
    </row>
    <row r="856" spans="1:13" hidden="1" x14ac:dyDescent="0.2">
      <c r="A856" s="86" t="s">
        <v>2097</v>
      </c>
      <c r="B856" s="85">
        <v>44303</v>
      </c>
      <c r="C856" s="86" t="s">
        <v>2098</v>
      </c>
      <c r="D856" s="123" t="s">
        <v>627</v>
      </c>
      <c r="E856" s="84" t="str">
        <f t="shared" si="90"/>
        <v>James</v>
      </c>
      <c r="F856" s="84" t="str">
        <f t="shared" si="91"/>
        <v>Scholtz</v>
      </c>
      <c r="G856" s="84" t="str">
        <f t="shared" si="92"/>
        <v>Men Senior</v>
      </c>
      <c r="H856" s="84" t="str">
        <f t="shared" si="93"/>
        <v>Okahandja</v>
      </c>
      <c r="I856" s="123"/>
      <c r="J856" s="123"/>
      <c r="K856" s="123"/>
      <c r="L856" s="122" t="str">
        <f t="shared" si="94"/>
        <v/>
      </c>
      <c r="M856" s="122" t="str">
        <f t="shared" si="95"/>
        <v/>
      </c>
    </row>
    <row r="857" spans="1:13" hidden="1" x14ac:dyDescent="0.2">
      <c r="A857" s="86" t="s">
        <v>2097</v>
      </c>
      <c r="B857" s="85">
        <v>44303</v>
      </c>
      <c r="C857" s="86" t="s">
        <v>2098</v>
      </c>
      <c r="D857" s="123" t="s">
        <v>1657</v>
      </c>
      <c r="E857" s="84" t="str">
        <f t="shared" si="90"/>
        <v>Tinus</v>
      </c>
      <c r="F857" s="84" t="str">
        <f t="shared" si="91"/>
        <v>Du Plessis</v>
      </c>
      <c r="G857" s="84" t="str">
        <f t="shared" si="92"/>
        <v>Men Senior</v>
      </c>
      <c r="H857" s="84" t="str">
        <f t="shared" si="93"/>
        <v>Okahandja</v>
      </c>
      <c r="I857" s="123"/>
      <c r="J857" s="123"/>
      <c r="K857" s="123"/>
      <c r="L857" s="122" t="str">
        <f t="shared" si="94"/>
        <v/>
      </c>
      <c r="M857" s="122" t="str">
        <f t="shared" si="95"/>
        <v/>
      </c>
    </row>
    <row r="858" spans="1:13" hidden="1" x14ac:dyDescent="0.2">
      <c r="A858" s="86" t="s">
        <v>2097</v>
      </c>
      <c r="B858" s="85">
        <v>44303</v>
      </c>
      <c r="C858" s="86" t="s">
        <v>2098</v>
      </c>
      <c r="D858" s="123" t="s">
        <v>1225</v>
      </c>
      <c r="E858" s="84" t="str">
        <f t="shared" si="90"/>
        <v>Christo</v>
      </c>
      <c r="F858" s="84" t="str">
        <f t="shared" si="91"/>
        <v>Senekal</v>
      </c>
      <c r="G858" s="84" t="str">
        <f t="shared" si="92"/>
        <v>Men Senior</v>
      </c>
      <c r="H858" s="84" t="str">
        <f t="shared" si="93"/>
        <v>Okahandja</v>
      </c>
      <c r="I858" s="123"/>
      <c r="J858" s="123" t="s">
        <v>1432</v>
      </c>
      <c r="K858" s="123">
        <v>65</v>
      </c>
      <c r="L858" s="122">
        <f t="shared" si="94"/>
        <v>3.9</v>
      </c>
      <c r="M858" s="122">
        <f t="shared" si="95"/>
        <v>3.9</v>
      </c>
    </row>
    <row r="859" spans="1:13" hidden="1" x14ac:dyDescent="0.2">
      <c r="A859" s="86" t="s">
        <v>2097</v>
      </c>
      <c r="B859" s="85">
        <v>44303</v>
      </c>
      <c r="C859" s="86" t="s">
        <v>2098</v>
      </c>
      <c r="D859" s="123" t="s">
        <v>1858</v>
      </c>
      <c r="E859" s="84" t="str">
        <f t="shared" si="90"/>
        <v>Heiko Jnr</v>
      </c>
      <c r="F859" s="84" t="str">
        <f t="shared" si="91"/>
        <v>Doll</v>
      </c>
      <c r="G859" s="84" t="str">
        <f t="shared" si="92"/>
        <v>Men U/16</v>
      </c>
      <c r="H859" s="84" t="str">
        <f t="shared" si="93"/>
        <v>Okahandja</v>
      </c>
      <c r="I859" s="123"/>
      <c r="J859" s="123" t="s">
        <v>1405</v>
      </c>
      <c r="K859" s="123">
        <v>148</v>
      </c>
      <c r="L859" s="122">
        <f t="shared" si="94"/>
        <v>16.600000000000001</v>
      </c>
      <c r="M859" s="122">
        <f t="shared" si="95"/>
        <v>16.600000000000001</v>
      </c>
    </row>
    <row r="860" spans="1:13" hidden="1" x14ac:dyDescent="0.2">
      <c r="A860" s="86" t="s">
        <v>2097</v>
      </c>
      <c r="B860" s="85">
        <v>44303</v>
      </c>
      <c r="C860" s="86" t="s">
        <v>2098</v>
      </c>
      <c r="D860" s="123" t="s">
        <v>837</v>
      </c>
      <c r="E860" s="84" t="str">
        <f t="shared" si="90"/>
        <v>Jani-Mari</v>
      </c>
      <c r="F860" s="84" t="str">
        <f t="shared" si="91"/>
        <v>Van Heerden</v>
      </c>
      <c r="G860" s="84" t="str">
        <f t="shared" si="92"/>
        <v>Ladies U/16</v>
      </c>
      <c r="H860" s="84" t="str">
        <f t="shared" si="93"/>
        <v>Okahandja</v>
      </c>
      <c r="I860" s="123"/>
      <c r="J860" s="123"/>
      <c r="K860" s="123"/>
      <c r="L860" s="122" t="str">
        <f t="shared" si="94"/>
        <v/>
      </c>
      <c r="M860" s="122" t="str">
        <f t="shared" si="95"/>
        <v/>
      </c>
    </row>
    <row r="861" spans="1:13" hidden="1" x14ac:dyDescent="0.2">
      <c r="A861" s="86" t="s">
        <v>2097</v>
      </c>
      <c r="B861" s="85">
        <v>44303</v>
      </c>
      <c r="C861" s="86" t="s">
        <v>2098</v>
      </c>
      <c r="D861" s="123" t="s">
        <v>888</v>
      </c>
      <c r="E861" s="84" t="str">
        <f t="shared" si="90"/>
        <v>Maree</v>
      </c>
      <c r="F861" s="84" t="str">
        <f t="shared" si="91"/>
        <v>Van Heerden</v>
      </c>
      <c r="G861" s="84" t="str">
        <f t="shared" si="92"/>
        <v>Men Veteran</v>
      </c>
      <c r="H861" s="84" t="str">
        <f t="shared" si="93"/>
        <v>Okahandja</v>
      </c>
      <c r="I861" s="123"/>
      <c r="J861" s="123"/>
      <c r="K861" s="123"/>
      <c r="L861" s="122" t="str">
        <f t="shared" si="94"/>
        <v/>
      </c>
      <c r="M861" s="122" t="str">
        <f t="shared" si="95"/>
        <v/>
      </c>
    </row>
    <row r="862" spans="1:13" hidden="1" x14ac:dyDescent="0.2">
      <c r="A862" s="86" t="s">
        <v>2097</v>
      </c>
      <c r="B862" s="85">
        <v>44303</v>
      </c>
      <c r="C862" s="86" t="s">
        <v>2098</v>
      </c>
      <c r="D862" s="123" t="s">
        <v>1162</v>
      </c>
      <c r="E862" s="84" t="str">
        <f t="shared" si="90"/>
        <v>Fanie</v>
      </c>
      <c r="F862" s="84" t="str">
        <f t="shared" si="91"/>
        <v>Van Vuuren</v>
      </c>
      <c r="G862" s="84" t="str">
        <f t="shared" si="92"/>
        <v>Men Grand Masters</v>
      </c>
      <c r="H862" s="84" t="str">
        <f t="shared" si="93"/>
        <v>Okahandja</v>
      </c>
      <c r="I862" s="123"/>
      <c r="J862" s="123"/>
      <c r="K862" s="123"/>
      <c r="L862" s="122" t="str">
        <f t="shared" si="94"/>
        <v/>
      </c>
      <c r="M862" s="122" t="str">
        <f t="shared" si="95"/>
        <v/>
      </c>
    </row>
    <row r="863" spans="1:13" hidden="1" x14ac:dyDescent="0.2">
      <c r="A863" s="86" t="s">
        <v>2097</v>
      </c>
      <c r="B863" s="85">
        <v>44303</v>
      </c>
      <c r="C863" s="86" t="s">
        <v>2098</v>
      </c>
      <c r="D863" s="123" t="s">
        <v>929</v>
      </c>
      <c r="E863" s="84" t="str">
        <f t="shared" si="90"/>
        <v>Renate</v>
      </c>
      <c r="F863" s="84" t="str">
        <f t="shared" si="91"/>
        <v>Gruttemeyer</v>
      </c>
      <c r="G863" s="84" t="str">
        <f t="shared" si="92"/>
        <v>Ladies Master</v>
      </c>
      <c r="H863" s="84" t="str">
        <f t="shared" si="93"/>
        <v>Okahandja</v>
      </c>
      <c r="I863" s="123"/>
      <c r="J863" s="123" t="s">
        <v>20</v>
      </c>
      <c r="K863" s="123">
        <v>75</v>
      </c>
      <c r="L863" s="122">
        <f t="shared" si="94"/>
        <v>1.5</v>
      </c>
      <c r="M863" s="122">
        <f t="shared" si="95"/>
        <v>1.5</v>
      </c>
    </row>
    <row r="864" spans="1:13" hidden="1" x14ac:dyDescent="0.2">
      <c r="A864" s="86" t="s">
        <v>2097</v>
      </c>
      <c r="B864" s="85">
        <v>44303</v>
      </c>
      <c r="C864" s="86" t="s">
        <v>2098</v>
      </c>
      <c r="D864" s="123" t="s">
        <v>636</v>
      </c>
      <c r="E864" s="84" t="str">
        <f t="shared" si="90"/>
        <v>JJ</v>
      </c>
      <c r="F864" s="84" t="str">
        <f t="shared" si="91"/>
        <v>Joubert</v>
      </c>
      <c r="G864" s="84" t="str">
        <f t="shared" si="92"/>
        <v>Men U/21</v>
      </c>
      <c r="H864" s="84" t="str">
        <f t="shared" si="93"/>
        <v>Okahandja</v>
      </c>
      <c r="I864" s="123"/>
      <c r="J864" s="123"/>
      <c r="K864" s="123"/>
      <c r="L864" s="122" t="str">
        <f t="shared" si="94"/>
        <v/>
      </c>
      <c r="M864" s="122" t="str">
        <f t="shared" si="95"/>
        <v/>
      </c>
    </row>
    <row r="865" spans="1:13" hidden="1" x14ac:dyDescent="0.2">
      <c r="A865" s="86" t="s">
        <v>2097</v>
      </c>
      <c r="B865" s="85">
        <v>44303</v>
      </c>
      <c r="C865" s="86" t="s">
        <v>2098</v>
      </c>
      <c r="D865" s="123" t="s">
        <v>1460</v>
      </c>
      <c r="E865" s="84" t="str">
        <f t="shared" si="90"/>
        <v>Jacques</v>
      </c>
      <c r="F865" s="84" t="str">
        <f t="shared" si="91"/>
        <v>Joubert</v>
      </c>
      <c r="G865" s="84" t="str">
        <f t="shared" si="92"/>
        <v>Men Master</v>
      </c>
      <c r="H865" s="84" t="str">
        <f t="shared" si="93"/>
        <v>Okahandja</v>
      </c>
      <c r="I865" s="123"/>
      <c r="J865" s="123" t="s">
        <v>20</v>
      </c>
      <c r="K865" s="123">
        <v>68</v>
      </c>
      <c r="L865" s="122">
        <f t="shared" si="94"/>
        <v>1.1000000000000001</v>
      </c>
      <c r="M865" s="122">
        <f t="shared" si="95"/>
        <v>1.1000000000000001</v>
      </c>
    </row>
    <row r="866" spans="1:13" hidden="1" x14ac:dyDescent="0.2">
      <c r="A866" s="86" t="s">
        <v>2097</v>
      </c>
      <c r="B866" s="85">
        <v>44303</v>
      </c>
      <c r="C866" s="86" t="s">
        <v>2098</v>
      </c>
      <c r="D866" s="123" t="s">
        <v>1460</v>
      </c>
      <c r="E866" s="84" t="str">
        <f t="shared" si="90"/>
        <v>Jacques</v>
      </c>
      <c r="F866" s="84" t="str">
        <f t="shared" si="91"/>
        <v>Joubert</v>
      </c>
      <c r="G866" s="84" t="str">
        <f t="shared" si="92"/>
        <v>Men Master</v>
      </c>
      <c r="H866" s="84" t="str">
        <f t="shared" si="93"/>
        <v>Okahandja</v>
      </c>
      <c r="I866" s="123"/>
      <c r="J866" s="123" t="s">
        <v>1405</v>
      </c>
      <c r="K866" s="123">
        <v>89</v>
      </c>
      <c r="L866" s="122">
        <f t="shared" si="94"/>
        <v>2.9</v>
      </c>
      <c r="M866" s="122">
        <f t="shared" si="95"/>
        <v>2.9</v>
      </c>
    </row>
    <row r="867" spans="1:13" hidden="1" x14ac:dyDescent="0.2">
      <c r="A867" s="86" t="s">
        <v>2097</v>
      </c>
      <c r="B867" s="85">
        <v>44303</v>
      </c>
      <c r="C867" s="86" t="s">
        <v>2098</v>
      </c>
      <c r="D867" s="123" t="s">
        <v>2103</v>
      </c>
      <c r="E867" s="84" t="str">
        <f t="shared" si="90"/>
        <v>Herman</v>
      </c>
      <c r="F867" s="84" t="str">
        <f t="shared" si="91"/>
        <v>Fourie</v>
      </c>
      <c r="G867" s="84" t="str">
        <f t="shared" si="92"/>
        <v>Men Grand Masters</v>
      </c>
      <c r="H867" s="84" t="str">
        <f t="shared" si="93"/>
        <v>Okahandja</v>
      </c>
      <c r="I867" s="123" t="s">
        <v>19</v>
      </c>
      <c r="J867" s="123"/>
      <c r="K867" s="123">
        <v>58</v>
      </c>
      <c r="L867" s="122">
        <f t="shared" si="94"/>
        <v>2</v>
      </c>
      <c r="M867" s="122">
        <f t="shared" si="95"/>
        <v>2</v>
      </c>
    </row>
    <row r="868" spans="1:13" hidden="1" x14ac:dyDescent="0.2">
      <c r="A868" s="86" t="s">
        <v>2097</v>
      </c>
      <c r="B868" s="85">
        <v>44303</v>
      </c>
      <c r="C868" s="86" t="s">
        <v>2098</v>
      </c>
      <c r="D868" s="123" t="s">
        <v>1448</v>
      </c>
      <c r="E868" s="84" t="str">
        <f t="shared" si="90"/>
        <v>Kiaan</v>
      </c>
      <c r="F868" s="84" t="str">
        <f t="shared" si="91"/>
        <v>Fourie</v>
      </c>
      <c r="G868" s="84" t="str">
        <f t="shared" si="92"/>
        <v>Men Senior</v>
      </c>
      <c r="H868" s="84" t="str">
        <f t="shared" si="93"/>
        <v>Okahandja</v>
      </c>
      <c r="I868" s="123"/>
      <c r="J868" s="123"/>
      <c r="K868" s="123"/>
      <c r="L868" s="122" t="str">
        <f t="shared" si="94"/>
        <v/>
      </c>
      <c r="M868" s="122" t="str">
        <f t="shared" si="95"/>
        <v/>
      </c>
    </row>
    <row r="869" spans="1:13" hidden="1" x14ac:dyDescent="0.2">
      <c r="A869" s="86" t="s">
        <v>2097</v>
      </c>
      <c r="B869" s="85">
        <v>44303</v>
      </c>
      <c r="C869" s="86" t="s">
        <v>2098</v>
      </c>
      <c r="D869" s="123" t="s">
        <v>970</v>
      </c>
      <c r="E869" s="84" t="str">
        <f t="shared" si="90"/>
        <v>Darren</v>
      </c>
      <c r="F869" s="84" t="str">
        <f t="shared" si="91"/>
        <v>Van Dyk</v>
      </c>
      <c r="G869" s="84" t="str">
        <f t="shared" si="92"/>
        <v>Men Senior</v>
      </c>
      <c r="H869" s="84" t="str">
        <f t="shared" si="93"/>
        <v>Okahandja</v>
      </c>
      <c r="I869" s="123"/>
      <c r="J869" s="123" t="s">
        <v>1405</v>
      </c>
      <c r="K869" s="123">
        <v>116</v>
      </c>
      <c r="L869" s="122">
        <f t="shared" si="94"/>
        <v>7.2</v>
      </c>
      <c r="M869" s="122">
        <f t="shared" si="95"/>
        <v>7.2</v>
      </c>
    </row>
    <row r="870" spans="1:13" hidden="1" x14ac:dyDescent="0.2">
      <c r="A870" s="86" t="s">
        <v>2097</v>
      </c>
      <c r="B870" s="85">
        <v>44303</v>
      </c>
      <c r="C870" s="86" t="s">
        <v>2098</v>
      </c>
      <c r="D870" s="123" t="s">
        <v>694</v>
      </c>
      <c r="E870" s="84" t="str">
        <f t="shared" si="90"/>
        <v>Gerrit</v>
      </c>
      <c r="F870" s="84" t="str">
        <f t="shared" si="91"/>
        <v>Viljoen</v>
      </c>
      <c r="G870" s="84" t="str">
        <f t="shared" si="92"/>
        <v>Men Grand Masters</v>
      </c>
      <c r="H870" s="84" t="str">
        <f t="shared" si="93"/>
        <v>Okahandja</v>
      </c>
      <c r="I870" s="123"/>
      <c r="J870" s="123" t="s">
        <v>1405</v>
      </c>
      <c r="K870" s="123">
        <v>109</v>
      </c>
      <c r="L870" s="122">
        <f t="shared" si="94"/>
        <v>5.8</v>
      </c>
      <c r="M870" s="122">
        <f t="shared" si="95"/>
        <v>5.8</v>
      </c>
    </row>
    <row r="871" spans="1:13" hidden="1" x14ac:dyDescent="0.2">
      <c r="A871" s="86" t="s">
        <v>2097</v>
      </c>
      <c r="B871" s="85">
        <v>44303</v>
      </c>
      <c r="C871" s="86" t="s">
        <v>2098</v>
      </c>
      <c r="D871" s="123" t="s">
        <v>694</v>
      </c>
      <c r="E871" s="84" t="str">
        <f t="shared" si="90"/>
        <v>Gerrit</v>
      </c>
      <c r="F871" s="84" t="str">
        <f t="shared" si="91"/>
        <v>Viljoen</v>
      </c>
      <c r="G871" s="84" t="str">
        <f t="shared" si="92"/>
        <v>Men Grand Masters</v>
      </c>
      <c r="H871" s="84" t="str">
        <f t="shared" si="93"/>
        <v>Okahandja</v>
      </c>
      <c r="I871" s="123"/>
      <c r="J871" s="123" t="s">
        <v>1405</v>
      </c>
      <c r="K871" s="123">
        <v>88</v>
      </c>
      <c r="L871" s="122">
        <f t="shared" si="94"/>
        <v>2.8</v>
      </c>
      <c r="M871" s="122">
        <f t="shared" si="95"/>
        <v>2.8</v>
      </c>
    </row>
    <row r="872" spans="1:13" hidden="1" x14ac:dyDescent="0.2">
      <c r="A872" s="86" t="s">
        <v>2097</v>
      </c>
      <c r="B872" s="85">
        <v>44303</v>
      </c>
      <c r="C872" s="86" t="s">
        <v>2098</v>
      </c>
      <c r="D872" s="123" t="s">
        <v>1773</v>
      </c>
      <c r="E872" s="84" t="str">
        <f t="shared" si="90"/>
        <v>Duan</v>
      </c>
      <c r="F872" s="84" t="str">
        <f t="shared" si="91"/>
        <v>Kotze</v>
      </c>
      <c r="G872" s="84" t="str">
        <f t="shared" si="92"/>
        <v>Men Senior</v>
      </c>
      <c r="H872" s="84" t="str">
        <f t="shared" si="93"/>
        <v>Okahandja</v>
      </c>
      <c r="I872" s="123"/>
      <c r="J872" s="123"/>
      <c r="K872" s="123"/>
      <c r="L872" s="122" t="str">
        <f t="shared" si="94"/>
        <v/>
      </c>
      <c r="M872" s="122" t="str">
        <f t="shared" si="95"/>
        <v/>
      </c>
    </row>
    <row r="873" spans="1:13" hidden="1" x14ac:dyDescent="0.2">
      <c r="A873" s="86" t="s">
        <v>2097</v>
      </c>
      <c r="B873" s="85">
        <v>44303</v>
      </c>
      <c r="C873" s="86" t="s">
        <v>2098</v>
      </c>
      <c r="D873" s="123" t="s">
        <v>814</v>
      </c>
      <c r="E873" s="84" t="str">
        <f t="shared" si="90"/>
        <v>Kassie</v>
      </c>
      <c r="F873" s="84" t="str">
        <f t="shared" si="91"/>
        <v>Caspers</v>
      </c>
      <c r="G873" s="84" t="str">
        <f t="shared" si="92"/>
        <v>Men Veteran</v>
      </c>
      <c r="H873" s="84" t="str">
        <f t="shared" si="93"/>
        <v>Okahandja</v>
      </c>
      <c r="I873" s="123"/>
      <c r="J873" s="123"/>
      <c r="K873" s="123"/>
      <c r="L873" s="122" t="str">
        <f t="shared" si="94"/>
        <v/>
      </c>
      <c r="M873" s="122" t="str">
        <f t="shared" si="95"/>
        <v/>
      </c>
    </row>
    <row r="874" spans="1:13" hidden="1" x14ac:dyDescent="0.2">
      <c r="A874" s="86" t="s">
        <v>2097</v>
      </c>
      <c r="B874" s="85">
        <v>44303</v>
      </c>
      <c r="C874" s="86" t="s">
        <v>2098</v>
      </c>
      <c r="D874" s="123" t="s">
        <v>846</v>
      </c>
      <c r="E874" s="84" t="str">
        <f t="shared" si="90"/>
        <v>Kobus</v>
      </c>
      <c r="F874" s="84" t="str">
        <f t="shared" si="91"/>
        <v>Mostert</v>
      </c>
      <c r="G874" s="84" t="str">
        <f t="shared" si="92"/>
        <v>Men Senior</v>
      </c>
      <c r="H874" s="84" t="str">
        <f t="shared" si="93"/>
        <v>Henties Bay</v>
      </c>
      <c r="I874" s="123"/>
      <c r="J874" s="123"/>
      <c r="K874" s="123"/>
      <c r="L874" s="122" t="str">
        <f t="shared" si="94"/>
        <v/>
      </c>
      <c r="M874" s="122" t="str">
        <f t="shared" si="95"/>
        <v/>
      </c>
    </row>
    <row r="875" spans="1:13" hidden="1" x14ac:dyDescent="0.2">
      <c r="A875" s="86" t="s">
        <v>2097</v>
      </c>
      <c r="B875" s="85">
        <v>44303</v>
      </c>
      <c r="C875" s="86" t="s">
        <v>2098</v>
      </c>
      <c r="D875" s="123" t="s">
        <v>790</v>
      </c>
      <c r="E875" s="84" t="str">
        <f t="shared" si="90"/>
        <v>Grant</v>
      </c>
      <c r="F875" s="84" t="str">
        <f t="shared" si="91"/>
        <v>Knight</v>
      </c>
      <c r="G875" s="84" t="str">
        <f t="shared" si="92"/>
        <v>Men Veteran</v>
      </c>
      <c r="H875" s="84" t="str">
        <f t="shared" si="93"/>
        <v>Penguin</v>
      </c>
      <c r="I875" s="123"/>
      <c r="J875" s="123" t="s">
        <v>1406</v>
      </c>
      <c r="K875" s="123">
        <v>105</v>
      </c>
      <c r="L875" s="122">
        <f t="shared" si="94"/>
        <v>4.4000000000000004</v>
      </c>
      <c r="M875" s="122">
        <f t="shared" si="95"/>
        <v>4.4000000000000004</v>
      </c>
    </row>
    <row r="876" spans="1:13" hidden="1" x14ac:dyDescent="0.2">
      <c r="A876" s="86" t="s">
        <v>2097</v>
      </c>
      <c r="B876" s="85">
        <v>44303</v>
      </c>
      <c r="C876" s="86" t="s">
        <v>2098</v>
      </c>
      <c r="D876" s="123" t="s">
        <v>790</v>
      </c>
      <c r="E876" s="84" t="str">
        <f t="shared" si="90"/>
        <v>Grant</v>
      </c>
      <c r="F876" s="84" t="str">
        <f t="shared" si="91"/>
        <v>Knight</v>
      </c>
      <c r="G876" s="84" t="str">
        <f t="shared" si="92"/>
        <v>Men Veteran</v>
      </c>
      <c r="H876" s="84" t="str">
        <f t="shared" si="93"/>
        <v>Penguin</v>
      </c>
      <c r="I876" s="123"/>
      <c r="J876" s="123" t="s">
        <v>1405</v>
      </c>
      <c r="K876" s="123">
        <v>94</v>
      </c>
      <c r="L876" s="122">
        <f t="shared" si="94"/>
        <v>3.5</v>
      </c>
      <c r="M876" s="122">
        <f t="shared" si="95"/>
        <v>3.5</v>
      </c>
    </row>
    <row r="877" spans="1:13" hidden="1" x14ac:dyDescent="0.2">
      <c r="A877" s="86" t="s">
        <v>2097</v>
      </c>
      <c r="B877" s="85">
        <v>44303</v>
      </c>
      <c r="C877" s="86" t="s">
        <v>2098</v>
      </c>
      <c r="D877" s="123" t="s">
        <v>790</v>
      </c>
      <c r="E877" s="84" t="str">
        <f t="shared" si="90"/>
        <v>Grant</v>
      </c>
      <c r="F877" s="84" t="str">
        <f t="shared" si="91"/>
        <v>Knight</v>
      </c>
      <c r="G877" s="84" t="str">
        <f t="shared" si="92"/>
        <v>Men Veteran</v>
      </c>
      <c r="H877" s="84" t="str">
        <f t="shared" si="93"/>
        <v>Penguin</v>
      </c>
      <c r="I877" s="123"/>
      <c r="J877" s="123" t="s">
        <v>1405</v>
      </c>
      <c r="K877" s="123">
        <v>156</v>
      </c>
      <c r="L877" s="122">
        <f t="shared" si="94"/>
        <v>19.899999999999999</v>
      </c>
      <c r="M877" s="122">
        <f t="shared" si="95"/>
        <v>19.899999999999999</v>
      </c>
    </row>
    <row r="878" spans="1:13" hidden="1" x14ac:dyDescent="0.2">
      <c r="A878" s="86" t="s">
        <v>2097</v>
      </c>
      <c r="B878" s="85">
        <v>44303</v>
      </c>
      <c r="C878" s="86" t="s">
        <v>2098</v>
      </c>
      <c r="D878" s="123" t="s">
        <v>604</v>
      </c>
      <c r="E878" s="84" t="str">
        <f t="shared" si="90"/>
        <v>Louis</v>
      </c>
      <c r="F878" s="84" t="str">
        <f t="shared" si="91"/>
        <v>Potgieter</v>
      </c>
      <c r="G878" s="84" t="str">
        <f t="shared" si="92"/>
        <v>Men Veteran</v>
      </c>
      <c r="H878" s="84" t="str">
        <f t="shared" si="93"/>
        <v>Penguin</v>
      </c>
      <c r="I878" s="123"/>
      <c r="J878" s="123" t="s">
        <v>1406</v>
      </c>
      <c r="K878" s="123">
        <v>107</v>
      </c>
      <c r="L878" s="122">
        <f t="shared" si="94"/>
        <v>4.7</v>
      </c>
      <c r="M878" s="122">
        <f t="shared" si="95"/>
        <v>4.7</v>
      </c>
    </row>
    <row r="879" spans="1:13" hidden="1" x14ac:dyDescent="0.2">
      <c r="A879" s="86" t="s">
        <v>2097</v>
      </c>
      <c r="B879" s="85">
        <v>44303</v>
      </c>
      <c r="C879" s="86" t="s">
        <v>2098</v>
      </c>
      <c r="D879" s="123" t="s">
        <v>604</v>
      </c>
      <c r="E879" s="84" t="str">
        <f t="shared" si="90"/>
        <v>Louis</v>
      </c>
      <c r="F879" s="84" t="str">
        <f t="shared" si="91"/>
        <v>Potgieter</v>
      </c>
      <c r="G879" s="84" t="str">
        <f t="shared" si="92"/>
        <v>Men Veteran</v>
      </c>
      <c r="H879" s="84" t="str">
        <f t="shared" si="93"/>
        <v>Penguin</v>
      </c>
      <c r="I879" s="123"/>
      <c r="J879" s="123" t="s">
        <v>1405</v>
      </c>
      <c r="K879" s="123">
        <v>98</v>
      </c>
      <c r="L879" s="122">
        <f t="shared" si="94"/>
        <v>4</v>
      </c>
      <c r="M879" s="122">
        <f t="shared" si="95"/>
        <v>4</v>
      </c>
    </row>
    <row r="880" spans="1:13" hidden="1" x14ac:dyDescent="0.2">
      <c r="A880" s="86" t="s">
        <v>2097</v>
      </c>
      <c r="B880" s="85">
        <v>44303</v>
      </c>
      <c r="C880" s="86" t="s">
        <v>2098</v>
      </c>
      <c r="D880" s="123" t="s">
        <v>714</v>
      </c>
      <c r="E880" s="84" t="str">
        <f t="shared" si="90"/>
        <v>Corne</v>
      </c>
      <c r="F880" s="84" t="str">
        <f t="shared" si="91"/>
        <v>Burger</v>
      </c>
      <c r="G880" s="84" t="str">
        <f t="shared" si="92"/>
        <v>Men U/21</v>
      </c>
      <c r="H880" s="84" t="str">
        <f t="shared" si="93"/>
        <v>Penguin</v>
      </c>
      <c r="I880" s="123"/>
      <c r="J880" s="123" t="s">
        <v>1405</v>
      </c>
      <c r="K880" s="123">
        <v>113</v>
      </c>
      <c r="L880" s="122">
        <f t="shared" si="94"/>
        <v>6.6</v>
      </c>
      <c r="M880" s="122">
        <f t="shared" si="95"/>
        <v>6.6</v>
      </c>
    </row>
    <row r="881" spans="1:13" hidden="1" x14ac:dyDescent="0.2">
      <c r="A881" s="86" t="s">
        <v>2097</v>
      </c>
      <c r="B881" s="85">
        <v>44303</v>
      </c>
      <c r="C881" s="86" t="s">
        <v>2098</v>
      </c>
      <c r="D881" s="123" t="s">
        <v>1785</v>
      </c>
      <c r="E881" s="84" t="str">
        <f t="shared" si="90"/>
        <v>Clinton</v>
      </c>
      <c r="F881" s="84" t="str">
        <f t="shared" si="91"/>
        <v>Barnhard</v>
      </c>
      <c r="G881" s="84" t="str">
        <f t="shared" si="92"/>
        <v>Men Senior</v>
      </c>
      <c r="H881" s="84" t="str">
        <f t="shared" si="93"/>
        <v>Penguin</v>
      </c>
      <c r="I881" s="123"/>
      <c r="J881" s="123" t="s">
        <v>1406</v>
      </c>
      <c r="K881" s="123">
        <v>110</v>
      </c>
      <c r="L881" s="122">
        <f t="shared" si="94"/>
        <v>5.2</v>
      </c>
      <c r="M881" s="122">
        <f t="shared" si="95"/>
        <v>5.2</v>
      </c>
    </row>
    <row r="882" spans="1:13" hidden="1" x14ac:dyDescent="0.2">
      <c r="A882" s="86" t="s">
        <v>2097</v>
      </c>
      <c r="B882" s="85">
        <v>44303</v>
      </c>
      <c r="C882" s="86" t="s">
        <v>2098</v>
      </c>
      <c r="D882" s="123" t="s">
        <v>543</v>
      </c>
      <c r="E882" s="84" t="str">
        <f t="shared" si="90"/>
        <v>Nico</v>
      </c>
      <c r="F882" s="84" t="str">
        <f t="shared" si="91"/>
        <v>Kotze</v>
      </c>
      <c r="G882" s="84" t="str">
        <f t="shared" si="92"/>
        <v>Men Veteran</v>
      </c>
      <c r="H882" s="84" t="str">
        <f t="shared" si="93"/>
        <v>Penguin</v>
      </c>
      <c r="I882" s="123"/>
      <c r="J882" s="123" t="s">
        <v>8</v>
      </c>
      <c r="K882" s="123">
        <v>96</v>
      </c>
      <c r="L882" s="122">
        <f t="shared" si="94"/>
        <v>7.1</v>
      </c>
      <c r="M882" s="122">
        <f t="shared" si="95"/>
        <v>7.1</v>
      </c>
    </row>
    <row r="883" spans="1:13" hidden="1" x14ac:dyDescent="0.2">
      <c r="A883" s="86" t="s">
        <v>2097</v>
      </c>
      <c r="B883" s="85">
        <v>44303</v>
      </c>
      <c r="C883" s="86" t="s">
        <v>2098</v>
      </c>
      <c r="D883" s="123" t="s">
        <v>543</v>
      </c>
      <c r="E883" s="84" t="str">
        <f t="shared" si="90"/>
        <v>Nico</v>
      </c>
      <c r="F883" s="84" t="str">
        <f t="shared" si="91"/>
        <v>Kotze</v>
      </c>
      <c r="G883" s="84" t="str">
        <f t="shared" si="92"/>
        <v>Men Veteran</v>
      </c>
      <c r="H883" s="84" t="str">
        <f t="shared" si="93"/>
        <v>Penguin</v>
      </c>
      <c r="I883" s="123"/>
      <c r="J883" s="123" t="s">
        <v>1383</v>
      </c>
      <c r="K883" s="123">
        <v>50</v>
      </c>
      <c r="L883" s="122">
        <f t="shared" si="94"/>
        <v>2.2000000000000002</v>
      </c>
      <c r="M883" s="122">
        <f t="shared" si="95"/>
        <v>2.2000000000000002</v>
      </c>
    </row>
    <row r="884" spans="1:13" hidden="1" x14ac:dyDescent="0.2">
      <c r="A884" s="86" t="s">
        <v>2097</v>
      </c>
      <c r="B884" s="85">
        <v>44303</v>
      </c>
      <c r="C884" s="86" t="s">
        <v>2098</v>
      </c>
      <c r="D884" s="123" t="s">
        <v>543</v>
      </c>
      <c r="E884" s="84" t="str">
        <f t="shared" si="90"/>
        <v>Nico</v>
      </c>
      <c r="F884" s="84" t="str">
        <f t="shared" si="91"/>
        <v>Kotze</v>
      </c>
      <c r="G884" s="84" t="str">
        <f t="shared" si="92"/>
        <v>Men Veteran</v>
      </c>
      <c r="H884" s="84" t="str">
        <f t="shared" si="93"/>
        <v>Penguin</v>
      </c>
      <c r="I884" s="123"/>
      <c r="J884" s="123" t="s">
        <v>1405</v>
      </c>
      <c r="K884" s="123">
        <v>118</v>
      </c>
      <c r="L884" s="122">
        <f t="shared" si="94"/>
        <v>7.6</v>
      </c>
      <c r="M884" s="122">
        <f t="shared" si="95"/>
        <v>7.6</v>
      </c>
    </row>
    <row r="885" spans="1:13" hidden="1" x14ac:dyDescent="0.2">
      <c r="A885" s="86" t="s">
        <v>2097</v>
      </c>
      <c r="B885" s="85">
        <v>44303</v>
      </c>
      <c r="C885" s="86" t="s">
        <v>2098</v>
      </c>
      <c r="D885" s="123" t="s">
        <v>1489</v>
      </c>
      <c r="E885" s="84" t="str">
        <f t="shared" si="90"/>
        <v>Allen</v>
      </c>
      <c r="F885" s="84" t="str">
        <f t="shared" si="91"/>
        <v>Langenstrassen</v>
      </c>
      <c r="G885" s="84" t="str">
        <f t="shared" si="92"/>
        <v>Men Veteran</v>
      </c>
      <c r="H885" s="84" t="str">
        <f t="shared" si="93"/>
        <v>Penguin</v>
      </c>
      <c r="I885" s="123"/>
      <c r="J885" s="123" t="s">
        <v>1406</v>
      </c>
      <c r="K885" s="123">
        <v>125</v>
      </c>
      <c r="L885" s="122">
        <f t="shared" si="94"/>
        <v>8.1</v>
      </c>
      <c r="M885" s="122">
        <f t="shared" si="95"/>
        <v>8.1</v>
      </c>
    </row>
    <row r="886" spans="1:13" hidden="1" x14ac:dyDescent="0.2">
      <c r="A886" s="86" t="s">
        <v>2097</v>
      </c>
      <c r="B886" s="85">
        <v>44303</v>
      </c>
      <c r="C886" s="86" t="s">
        <v>2098</v>
      </c>
      <c r="D886" s="123" t="s">
        <v>1489</v>
      </c>
      <c r="E886" s="84" t="str">
        <f t="shared" si="90"/>
        <v>Allen</v>
      </c>
      <c r="F886" s="84" t="str">
        <f t="shared" si="91"/>
        <v>Langenstrassen</v>
      </c>
      <c r="G886" s="84" t="str">
        <f t="shared" si="92"/>
        <v>Men Veteran</v>
      </c>
      <c r="H886" s="84" t="str">
        <f t="shared" si="93"/>
        <v>Penguin</v>
      </c>
      <c r="I886" s="123"/>
      <c r="J886" s="123" t="s">
        <v>1405</v>
      </c>
      <c r="K886" s="123">
        <v>131</v>
      </c>
      <c r="L886" s="122">
        <f t="shared" si="94"/>
        <v>10.9</v>
      </c>
      <c r="M886" s="122">
        <f t="shared" si="95"/>
        <v>10.9</v>
      </c>
    </row>
    <row r="887" spans="1:13" hidden="1" x14ac:dyDescent="0.2">
      <c r="A887" s="86" t="s">
        <v>2097</v>
      </c>
      <c r="B887" s="85">
        <v>44303</v>
      </c>
      <c r="C887" s="86" t="s">
        <v>2098</v>
      </c>
      <c r="D887" s="123" t="s">
        <v>542</v>
      </c>
      <c r="E887" s="84" t="str">
        <f t="shared" si="90"/>
        <v>Lesley</v>
      </c>
      <c r="F887" s="84" t="str">
        <f t="shared" si="91"/>
        <v>Page</v>
      </c>
      <c r="G887" s="84" t="str">
        <f t="shared" si="92"/>
        <v>Men Master</v>
      </c>
      <c r="H887" s="84" t="str">
        <f t="shared" si="93"/>
        <v>Penguin</v>
      </c>
      <c r="I887" s="123"/>
      <c r="J887" s="123" t="s">
        <v>1405</v>
      </c>
      <c r="K887" s="123">
        <v>149</v>
      </c>
      <c r="L887" s="122">
        <f t="shared" si="94"/>
        <v>17</v>
      </c>
      <c r="M887" s="122">
        <f t="shared" si="95"/>
        <v>17</v>
      </c>
    </row>
    <row r="888" spans="1:13" hidden="1" x14ac:dyDescent="0.2">
      <c r="A888" s="86" t="s">
        <v>2097</v>
      </c>
      <c r="B888" s="85">
        <v>44303</v>
      </c>
      <c r="C888" s="86" t="s">
        <v>2098</v>
      </c>
      <c r="D888" s="123" t="s">
        <v>541</v>
      </c>
      <c r="E888" s="84" t="str">
        <f t="shared" si="90"/>
        <v>Charles</v>
      </c>
      <c r="F888" s="84" t="str">
        <f t="shared" si="91"/>
        <v>Bothma</v>
      </c>
      <c r="G888" s="84" t="str">
        <f t="shared" si="92"/>
        <v>Men Grand Masters</v>
      </c>
      <c r="H888" s="84" t="str">
        <f t="shared" si="93"/>
        <v>Penguin</v>
      </c>
      <c r="I888" s="123"/>
      <c r="J888" s="123" t="s">
        <v>1405</v>
      </c>
      <c r="K888" s="123">
        <v>158</v>
      </c>
      <c r="L888" s="122">
        <f t="shared" si="94"/>
        <v>20.8</v>
      </c>
      <c r="M888" s="122">
        <f t="shared" si="95"/>
        <v>20.8</v>
      </c>
    </row>
    <row r="889" spans="1:13" hidden="1" x14ac:dyDescent="0.2">
      <c r="A889" s="86" t="s">
        <v>2097</v>
      </c>
      <c r="B889" s="85">
        <v>44303</v>
      </c>
      <c r="C889" s="86" t="s">
        <v>2098</v>
      </c>
      <c r="D889" s="123" t="s">
        <v>715</v>
      </c>
      <c r="E889" s="84" t="str">
        <f t="shared" si="90"/>
        <v>Devon</v>
      </c>
      <c r="F889" s="84" t="str">
        <f t="shared" si="91"/>
        <v>Burger</v>
      </c>
      <c r="G889" s="84" t="str">
        <f t="shared" si="92"/>
        <v>Men U/16</v>
      </c>
      <c r="H889" s="84" t="str">
        <f t="shared" si="93"/>
        <v>Penguin</v>
      </c>
      <c r="I889" s="123"/>
      <c r="J889" s="123"/>
      <c r="K889" s="123"/>
      <c r="L889" s="122" t="str">
        <f t="shared" si="94"/>
        <v/>
      </c>
      <c r="M889" s="122" t="str">
        <f t="shared" si="95"/>
        <v/>
      </c>
    </row>
    <row r="890" spans="1:13" hidden="1" x14ac:dyDescent="0.2">
      <c r="A890" s="86" t="s">
        <v>2097</v>
      </c>
      <c r="B890" s="85">
        <v>44303</v>
      </c>
      <c r="C890" s="86" t="s">
        <v>2098</v>
      </c>
      <c r="D890" s="123" t="s">
        <v>557</v>
      </c>
      <c r="E890" s="84" t="str">
        <f t="shared" si="90"/>
        <v>Morne</v>
      </c>
      <c r="F890" s="84" t="str">
        <f t="shared" si="91"/>
        <v>Horn</v>
      </c>
      <c r="G890" s="84" t="str">
        <f t="shared" si="92"/>
        <v>Men Veteran</v>
      </c>
      <c r="H890" s="84" t="str">
        <f t="shared" si="93"/>
        <v>Penguin</v>
      </c>
      <c r="I890" s="123"/>
      <c r="J890" s="123"/>
      <c r="K890" s="123"/>
      <c r="L890" s="122" t="str">
        <f t="shared" si="94"/>
        <v/>
      </c>
      <c r="M890" s="122" t="str">
        <f t="shared" si="95"/>
        <v/>
      </c>
    </row>
    <row r="891" spans="1:13" hidden="1" x14ac:dyDescent="0.2">
      <c r="A891" s="86" t="s">
        <v>2097</v>
      </c>
      <c r="B891" s="85">
        <v>44303</v>
      </c>
      <c r="C891" s="86" t="s">
        <v>2098</v>
      </c>
      <c r="D891" s="123" t="s">
        <v>1865</v>
      </c>
      <c r="E891" s="84" t="str">
        <f t="shared" si="90"/>
        <v>Eric</v>
      </c>
      <c r="F891" s="84" t="str">
        <f t="shared" si="91"/>
        <v>Mans</v>
      </c>
      <c r="G891" s="84" t="str">
        <f t="shared" si="92"/>
        <v>Men Senior</v>
      </c>
      <c r="H891" s="84" t="str">
        <f t="shared" si="93"/>
        <v>Penguin</v>
      </c>
      <c r="I891" s="123"/>
      <c r="J891" s="123"/>
      <c r="K891" s="123"/>
      <c r="L891" s="122" t="str">
        <f t="shared" si="94"/>
        <v/>
      </c>
      <c r="M891" s="122" t="str">
        <f t="shared" si="95"/>
        <v/>
      </c>
    </row>
    <row r="892" spans="1:13" hidden="1" x14ac:dyDescent="0.2">
      <c r="A892" s="86" t="s">
        <v>2097</v>
      </c>
      <c r="B892" s="85">
        <v>44303</v>
      </c>
      <c r="C892" s="86" t="s">
        <v>2098</v>
      </c>
      <c r="D892" s="123" t="s">
        <v>1786</v>
      </c>
      <c r="E892" s="84" t="str">
        <f t="shared" si="90"/>
        <v>Lindie</v>
      </c>
      <c r="F892" s="84" t="str">
        <f t="shared" si="91"/>
        <v>Barnhard</v>
      </c>
      <c r="G892" s="84" t="str">
        <f t="shared" si="92"/>
        <v>Ladies Veteran</v>
      </c>
      <c r="H892" s="84" t="str">
        <f t="shared" si="93"/>
        <v>Penguin</v>
      </c>
      <c r="I892" s="123"/>
      <c r="J892" s="123"/>
      <c r="K892" s="123"/>
      <c r="L892" s="122" t="str">
        <f t="shared" si="94"/>
        <v/>
      </c>
      <c r="M892" s="122" t="str">
        <f t="shared" si="95"/>
        <v/>
      </c>
    </row>
    <row r="893" spans="1:13" hidden="1" x14ac:dyDescent="0.2">
      <c r="A893" s="86" t="s">
        <v>2097</v>
      </c>
      <c r="B893" s="85">
        <v>44303</v>
      </c>
      <c r="C893" s="86" t="s">
        <v>2098</v>
      </c>
      <c r="D893" s="123" t="s">
        <v>1564</v>
      </c>
      <c r="E893" s="84" t="str">
        <f t="shared" si="90"/>
        <v>Annelien</v>
      </c>
      <c r="F893" s="84" t="str">
        <f t="shared" si="91"/>
        <v>Langenstrassen</v>
      </c>
      <c r="G893" s="84" t="str">
        <f t="shared" si="92"/>
        <v>Ladies Veteran</v>
      </c>
      <c r="H893" s="84" t="str">
        <f t="shared" si="93"/>
        <v>Penguin</v>
      </c>
      <c r="I893" s="123"/>
      <c r="J893" s="123"/>
      <c r="K893" s="123"/>
      <c r="L893" s="122" t="str">
        <f t="shared" si="94"/>
        <v/>
      </c>
      <c r="M893" s="122" t="str">
        <f t="shared" si="95"/>
        <v/>
      </c>
    </row>
    <row r="894" spans="1:13" hidden="1" x14ac:dyDescent="0.2">
      <c r="A894" s="86" t="s">
        <v>2097</v>
      </c>
      <c r="B894" s="85">
        <v>44303</v>
      </c>
      <c r="C894" s="86" t="s">
        <v>2098</v>
      </c>
      <c r="D894" s="123" t="s">
        <v>597</v>
      </c>
      <c r="E894" s="84" t="str">
        <f t="shared" si="90"/>
        <v>Julian</v>
      </c>
      <c r="F894" s="84" t="str">
        <f t="shared" si="91"/>
        <v>Viljoen</v>
      </c>
      <c r="G894" s="84" t="str">
        <f t="shared" si="92"/>
        <v>Men Master</v>
      </c>
      <c r="H894" s="84" t="str">
        <f t="shared" si="93"/>
        <v>Penguin</v>
      </c>
      <c r="I894" s="123"/>
      <c r="J894" s="123"/>
      <c r="K894" s="123"/>
      <c r="L894" s="122" t="str">
        <f t="shared" si="94"/>
        <v/>
      </c>
      <c r="M894" s="122" t="str">
        <f t="shared" si="95"/>
        <v/>
      </c>
    </row>
    <row r="895" spans="1:13" hidden="1" x14ac:dyDescent="0.2">
      <c r="A895" s="86" t="s">
        <v>2097</v>
      </c>
      <c r="B895" s="85">
        <v>44303</v>
      </c>
      <c r="C895" s="86" t="s">
        <v>2098</v>
      </c>
      <c r="D895" s="123" t="s">
        <v>1572</v>
      </c>
      <c r="E895" s="84" t="str">
        <f t="shared" si="90"/>
        <v>Phillip</v>
      </c>
      <c r="F895" s="84" t="str">
        <f t="shared" si="91"/>
        <v>Coetzee</v>
      </c>
      <c r="G895" s="84" t="str">
        <f t="shared" si="92"/>
        <v>Men Senior</v>
      </c>
      <c r="H895" s="84" t="str">
        <f t="shared" si="93"/>
        <v>Penguin</v>
      </c>
      <c r="I895" s="123"/>
      <c r="J895" s="123"/>
      <c r="K895" s="123"/>
      <c r="L895" s="122" t="str">
        <f t="shared" si="94"/>
        <v/>
      </c>
      <c r="M895" s="122" t="str">
        <f t="shared" si="95"/>
        <v/>
      </c>
    </row>
    <row r="896" spans="1:13" hidden="1" x14ac:dyDescent="0.2">
      <c r="A896" s="86" t="s">
        <v>2097</v>
      </c>
      <c r="B896" s="85">
        <v>44303</v>
      </c>
      <c r="C896" s="86" t="s">
        <v>2098</v>
      </c>
      <c r="D896" s="123" t="s">
        <v>598</v>
      </c>
      <c r="E896" s="84" t="str">
        <f t="shared" ref="E896:E959" si="96">IF(D896="","",VLOOKUP(D896,Master,3,FALSE))</f>
        <v>Frans</v>
      </c>
      <c r="F896" s="84" t="str">
        <f t="shared" ref="F896:F959" si="97">IF(D896="","",VLOOKUP(D896,Master,4,FALSE))</f>
        <v>Klimas</v>
      </c>
      <c r="G896" s="84" t="str">
        <f t="shared" ref="G896:G959" si="98">IF(D896="","",VLOOKUP(D896,Master,5,FALSE))</f>
        <v>Men Grand Masters</v>
      </c>
      <c r="H896" s="84" t="str">
        <f t="shared" ref="H896:H959" si="99">IF(D896="","",VLOOKUP(D896,Master,2,FALSE))</f>
        <v>Penguin</v>
      </c>
      <c r="I896" s="123"/>
      <c r="J896" s="123"/>
      <c r="K896" s="123"/>
      <c r="L896" s="122" t="str">
        <f t="shared" ref="L896:L959" si="100">IF(K896="","",IF(I896="",ROUND(HLOOKUP(J896,kgList,K896,FALSE),1),ROUND(HLOOKUP(I896,kgList,K896,FALSE),1)))</f>
        <v/>
      </c>
      <c r="M896" s="122" t="str">
        <f t="shared" ref="M896:M959" si="101">IF(L896="","",IF(COUNTA(I896:J896)&gt;1,"Edible or Inedible",IF(COUNTA(I896)=1,L896*1,IF(COUNTA(J896)=1,L896*1,"ERROR"))))</f>
        <v/>
      </c>
    </row>
    <row r="897" spans="1:13" hidden="1" x14ac:dyDescent="0.2">
      <c r="A897" s="86" t="s">
        <v>2097</v>
      </c>
      <c r="B897" s="85">
        <v>44303</v>
      </c>
      <c r="C897" s="86" t="s">
        <v>2098</v>
      </c>
      <c r="D897" s="123" t="s">
        <v>708</v>
      </c>
      <c r="E897" s="84" t="str">
        <f t="shared" si="96"/>
        <v>Corne</v>
      </c>
      <c r="F897" s="84" t="str">
        <f t="shared" si="97"/>
        <v>Van Niekerk</v>
      </c>
      <c r="G897" s="84" t="str">
        <f t="shared" si="98"/>
        <v>Men Senior</v>
      </c>
      <c r="H897" s="84" t="str">
        <f t="shared" si="99"/>
        <v>Penguin</v>
      </c>
      <c r="I897" s="123"/>
      <c r="J897" s="123"/>
      <c r="K897" s="123"/>
      <c r="L897" s="122" t="str">
        <f t="shared" si="100"/>
        <v/>
      </c>
      <c r="M897" s="122" t="str">
        <f t="shared" si="101"/>
        <v/>
      </c>
    </row>
    <row r="898" spans="1:13" hidden="1" x14ac:dyDescent="0.2">
      <c r="A898" s="86" t="s">
        <v>2097</v>
      </c>
      <c r="B898" s="85">
        <v>44303</v>
      </c>
      <c r="C898" s="86" t="s">
        <v>2098</v>
      </c>
      <c r="D898" s="123" t="s">
        <v>1833</v>
      </c>
      <c r="E898" s="84" t="str">
        <f t="shared" si="96"/>
        <v>Pieter</v>
      </c>
      <c r="F898" s="84" t="str">
        <f t="shared" si="97"/>
        <v>Jansen Van Vuuren</v>
      </c>
      <c r="G898" s="84" t="str">
        <f t="shared" si="98"/>
        <v>Men Senior</v>
      </c>
      <c r="H898" s="84" t="str">
        <f t="shared" si="99"/>
        <v>Penguin</v>
      </c>
      <c r="I898" s="123"/>
      <c r="J898" s="123"/>
      <c r="K898" s="123"/>
      <c r="L898" s="122" t="str">
        <f t="shared" si="100"/>
        <v/>
      </c>
      <c r="M898" s="122" t="str">
        <f t="shared" si="101"/>
        <v/>
      </c>
    </row>
    <row r="899" spans="1:13" hidden="1" x14ac:dyDescent="0.2">
      <c r="A899" s="86" t="s">
        <v>2097</v>
      </c>
      <c r="B899" s="85">
        <v>44303</v>
      </c>
      <c r="C899" s="86" t="s">
        <v>2098</v>
      </c>
      <c r="D899" s="123" t="s">
        <v>795</v>
      </c>
      <c r="E899" s="84" t="str">
        <f t="shared" si="96"/>
        <v>Henri</v>
      </c>
      <c r="F899" s="84" t="str">
        <f t="shared" si="97"/>
        <v>Snyman</v>
      </c>
      <c r="G899" s="84" t="str">
        <f t="shared" si="98"/>
        <v>Men Veteran</v>
      </c>
      <c r="H899" s="84" t="str">
        <f t="shared" si="99"/>
        <v>Penguin</v>
      </c>
      <c r="I899" s="123"/>
      <c r="J899" s="123"/>
      <c r="K899" s="123"/>
      <c r="L899" s="122" t="str">
        <f t="shared" si="100"/>
        <v/>
      </c>
      <c r="M899" s="122" t="str">
        <f t="shared" si="101"/>
        <v/>
      </c>
    </row>
    <row r="900" spans="1:13" hidden="1" x14ac:dyDescent="0.2">
      <c r="A900" s="86" t="s">
        <v>2097</v>
      </c>
      <c r="B900" s="85">
        <v>44303</v>
      </c>
      <c r="C900" s="86" t="s">
        <v>2098</v>
      </c>
      <c r="D900" s="123" t="s">
        <v>1563</v>
      </c>
      <c r="E900" s="84" t="str">
        <f t="shared" si="96"/>
        <v>Stefan</v>
      </c>
      <c r="F900" s="84" t="str">
        <f t="shared" si="97"/>
        <v>Snyman</v>
      </c>
      <c r="G900" s="84" t="str">
        <f t="shared" si="98"/>
        <v>Men U/16</v>
      </c>
      <c r="H900" s="84" t="str">
        <f t="shared" si="99"/>
        <v>Penguin</v>
      </c>
      <c r="I900" s="123"/>
      <c r="J900" s="123"/>
      <c r="K900" s="123"/>
      <c r="L900" s="122" t="str">
        <f t="shared" si="100"/>
        <v/>
      </c>
      <c r="M900" s="122" t="str">
        <f t="shared" si="101"/>
        <v/>
      </c>
    </row>
    <row r="901" spans="1:13" hidden="1" x14ac:dyDescent="0.2">
      <c r="A901" s="86" t="s">
        <v>2097</v>
      </c>
      <c r="B901" s="85">
        <v>44303</v>
      </c>
      <c r="C901" s="86" t="s">
        <v>2098</v>
      </c>
      <c r="D901" s="123" t="s">
        <v>897</v>
      </c>
      <c r="E901" s="84" t="str">
        <f t="shared" si="96"/>
        <v>Henno</v>
      </c>
      <c r="F901" s="84" t="str">
        <f t="shared" si="97"/>
        <v>Snyman</v>
      </c>
      <c r="G901" s="84" t="str">
        <f t="shared" si="98"/>
        <v>Men Veteran</v>
      </c>
      <c r="H901" s="84" t="str">
        <f t="shared" si="99"/>
        <v>Penguin</v>
      </c>
      <c r="I901" s="123"/>
      <c r="J901" s="123"/>
      <c r="K901" s="123"/>
      <c r="L901" s="122" t="str">
        <f t="shared" si="100"/>
        <v/>
      </c>
      <c r="M901" s="122" t="str">
        <f t="shared" si="101"/>
        <v/>
      </c>
    </row>
    <row r="902" spans="1:13" hidden="1" x14ac:dyDescent="0.2">
      <c r="A902" s="86" t="s">
        <v>2097</v>
      </c>
      <c r="B902" s="85">
        <v>44303</v>
      </c>
      <c r="C902" s="86" t="s">
        <v>2098</v>
      </c>
      <c r="D902" s="123" t="s">
        <v>603</v>
      </c>
      <c r="E902" s="84" t="str">
        <f t="shared" si="96"/>
        <v>Nols</v>
      </c>
      <c r="F902" s="84" t="str">
        <f t="shared" si="97"/>
        <v>Diedericks</v>
      </c>
      <c r="G902" s="84" t="str">
        <f t="shared" si="98"/>
        <v>Men Senior</v>
      </c>
      <c r="H902" s="84" t="str">
        <f t="shared" si="99"/>
        <v>Welwitschia</v>
      </c>
      <c r="I902" s="123"/>
      <c r="J902" s="123"/>
      <c r="K902" s="123"/>
      <c r="L902" s="122" t="str">
        <f t="shared" si="100"/>
        <v/>
      </c>
      <c r="M902" s="122" t="str">
        <f t="shared" si="101"/>
        <v/>
      </c>
    </row>
    <row r="903" spans="1:13" hidden="1" x14ac:dyDescent="0.2">
      <c r="A903" s="86" t="s">
        <v>2097</v>
      </c>
      <c r="B903" s="85">
        <v>44303</v>
      </c>
      <c r="C903" s="86" t="s">
        <v>2098</v>
      </c>
      <c r="D903" s="123" t="s">
        <v>551</v>
      </c>
      <c r="E903" s="84" t="str">
        <f t="shared" si="96"/>
        <v>Willem</v>
      </c>
      <c r="F903" s="84" t="str">
        <f t="shared" si="97"/>
        <v>Steyn</v>
      </c>
      <c r="G903" s="84" t="str">
        <f t="shared" si="98"/>
        <v>Men Veteran</v>
      </c>
      <c r="H903" s="84" t="str">
        <f t="shared" si="99"/>
        <v>Welwitschia</v>
      </c>
      <c r="I903" s="123"/>
      <c r="J903" s="123" t="s">
        <v>1383</v>
      </c>
      <c r="K903" s="123">
        <v>38</v>
      </c>
      <c r="L903" s="122">
        <f t="shared" si="100"/>
        <v>1</v>
      </c>
      <c r="M903" s="122">
        <f t="shared" si="101"/>
        <v>1</v>
      </c>
    </row>
    <row r="904" spans="1:13" hidden="1" x14ac:dyDescent="0.2">
      <c r="A904" s="86" t="s">
        <v>2097</v>
      </c>
      <c r="B904" s="85">
        <v>44303</v>
      </c>
      <c r="C904" s="86" t="s">
        <v>2098</v>
      </c>
      <c r="D904" s="123" t="s">
        <v>551</v>
      </c>
      <c r="E904" s="84" t="str">
        <f t="shared" si="96"/>
        <v>Willem</v>
      </c>
      <c r="F904" s="84" t="str">
        <f t="shared" si="97"/>
        <v>Steyn</v>
      </c>
      <c r="G904" s="84" t="str">
        <f t="shared" si="98"/>
        <v>Men Veteran</v>
      </c>
      <c r="H904" s="84" t="str">
        <f t="shared" si="99"/>
        <v>Welwitschia</v>
      </c>
      <c r="I904" s="123"/>
      <c r="J904" s="123" t="s">
        <v>10</v>
      </c>
      <c r="K904" s="123">
        <v>41</v>
      </c>
      <c r="L904" s="122">
        <f t="shared" si="100"/>
        <v>1.1000000000000001</v>
      </c>
      <c r="M904" s="122">
        <f t="shared" si="101"/>
        <v>1.1000000000000001</v>
      </c>
    </row>
    <row r="905" spans="1:13" hidden="1" x14ac:dyDescent="0.2">
      <c r="A905" s="86" t="s">
        <v>2097</v>
      </c>
      <c r="B905" s="85">
        <v>44303</v>
      </c>
      <c r="C905" s="86" t="s">
        <v>2098</v>
      </c>
      <c r="D905" s="123" t="s">
        <v>1869</v>
      </c>
      <c r="E905" s="84" t="str">
        <f t="shared" si="96"/>
        <v>Wenzel</v>
      </c>
      <c r="F905" s="84" t="str">
        <f t="shared" si="97"/>
        <v>Smal</v>
      </c>
      <c r="G905" s="84" t="str">
        <f t="shared" si="98"/>
        <v>Men Senior</v>
      </c>
      <c r="H905" s="84" t="str">
        <f t="shared" si="99"/>
        <v>Welwitschia</v>
      </c>
      <c r="I905" s="123"/>
      <c r="J905" s="123"/>
      <c r="K905" s="123"/>
      <c r="L905" s="122" t="str">
        <f t="shared" si="100"/>
        <v/>
      </c>
      <c r="M905" s="122" t="str">
        <f t="shared" si="101"/>
        <v/>
      </c>
    </row>
    <row r="906" spans="1:13" hidden="1" x14ac:dyDescent="0.2">
      <c r="A906" s="86" t="s">
        <v>2097</v>
      </c>
      <c r="B906" s="85">
        <v>44303</v>
      </c>
      <c r="C906" s="86" t="s">
        <v>2098</v>
      </c>
      <c r="D906" s="123" t="s">
        <v>553</v>
      </c>
      <c r="E906" s="84" t="str">
        <f t="shared" si="96"/>
        <v>Johan</v>
      </c>
      <c r="F906" s="84" t="str">
        <f t="shared" si="97"/>
        <v>Diedericks</v>
      </c>
      <c r="G906" s="84" t="str">
        <f t="shared" si="98"/>
        <v>Men Senior</v>
      </c>
      <c r="H906" s="84" t="str">
        <f t="shared" si="99"/>
        <v>Welwitschia</v>
      </c>
      <c r="I906" s="123"/>
      <c r="J906" s="123" t="s">
        <v>1400</v>
      </c>
      <c r="K906" s="123">
        <v>146</v>
      </c>
      <c r="L906" s="122">
        <f t="shared" si="100"/>
        <v>40.299999999999997</v>
      </c>
      <c r="M906" s="122">
        <f t="shared" si="101"/>
        <v>40.299999999999997</v>
      </c>
    </row>
    <row r="907" spans="1:13" hidden="1" x14ac:dyDescent="0.2">
      <c r="A907" s="86" t="s">
        <v>2097</v>
      </c>
      <c r="B907" s="85">
        <v>44303</v>
      </c>
      <c r="C907" s="86" t="s">
        <v>2098</v>
      </c>
      <c r="D907" s="123" t="s">
        <v>1698</v>
      </c>
      <c r="E907" s="84" t="str">
        <f t="shared" si="96"/>
        <v>Daniel</v>
      </c>
      <c r="F907" s="84" t="str">
        <f t="shared" si="97"/>
        <v>Pretorius</v>
      </c>
      <c r="G907" s="84" t="str">
        <f t="shared" si="98"/>
        <v>Men Senior</v>
      </c>
      <c r="H907" s="84" t="str">
        <f t="shared" si="99"/>
        <v>Welwitschia</v>
      </c>
      <c r="I907" s="123"/>
      <c r="J907" s="123"/>
      <c r="K907" s="123"/>
      <c r="L907" s="122" t="str">
        <f t="shared" si="100"/>
        <v/>
      </c>
      <c r="M907" s="122" t="str">
        <f t="shared" si="101"/>
        <v/>
      </c>
    </row>
    <row r="908" spans="1:13" hidden="1" x14ac:dyDescent="0.2">
      <c r="A908" s="86" t="s">
        <v>2097</v>
      </c>
      <c r="B908" s="85">
        <v>44303</v>
      </c>
      <c r="C908" s="86" t="s">
        <v>2098</v>
      </c>
      <c r="D908" s="123" t="s">
        <v>580</v>
      </c>
      <c r="E908" s="84" t="str">
        <f t="shared" si="96"/>
        <v>Cecil</v>
      </c>
      <c r="F908" s="84" t="str">
        <f t="shared" si="97"/>
        <v>Laubscher</v>
      </c>
      <c r="G908" s="84" t="str">
        <f t="shared" si="98"/>
        <v>Ladies Master</v>
      </c>
      <c r="H908" s="84" t="str">
        <f t="shared" si="99"/>
        <v>Welwitschia</v>
      </c>
      <c r="I908" s="123"/>
      <c r="J908" s="123"/>
      <c r="K908" s="123"/>
      <c r="L908" s="122" t="str">
        <f t="shared" si="100"/>
        <v/>
      </c>
      <c r="M908" s="122" t="str">
        <f t="shared" si="101"/>
        <v/>
      </c>
    </row>
    <row r="909" spans="1:13" hidden="1" x14ac:dyDescent="0.2">
      <c r="A909" s="86" t="s">
        <v>2097</v>
      </c>
      <c r="B909" s="85">
        <v>44303</v>
      </c>
      <c r="C909" s="86" t="s">
        <v>2098</v>
      </c>
      <c r="D909" s="123" t="s">
        <v>1935</v>
      </c>
      <c r="E909" s="84" t="str">
        <f t="shared" si="96"/>
        <v>Terence</v>
      </c>
      <c r="F909" s="84" t="str">
        <f t="shared" si="97"/>
        <v>Knowles</v>
      </c>
      <c r="G909" s="84" t="str">
        <f t="shared" si="98"/>
        <v>Men U/21</v>
      </c>
      <c r="H909" s="84" t="str">
        <f t="shared" si="99"/>
        <v>Welwitschia</v>
      </c>
      <c r="I909" s="123"/>
      <c r="J909" s="123"/>
      <c r="K909" s="123"/>
      <c r="L909" s="122" t="str">
        <f t="shared" si="100"/>
        <v/>
      </c>
      <c r="M909" s="122" t="str">
        <f t="shared" si="101"/>
        <v/>
      </c>
    </row>
    <row r="910" spans="1:13" hidden="1" x14ac:dyDescent="0.2">
      <c r="A910" s="86" t="s">
        <v>2097</v>
      </c>
      <c r="B910" s="85">
        <v>44303</v>
      </c>
      <c r="C910" s="86" t="s">
        <v>2098</v>
      </c>
      <c r="D910" s="123" t="s">
        <v>540</v>
      </c>
      <c r="E910" s="84" t="str">
        <f t="shared" si="96"/>
        <v>Bertie</v>
      </c>
      <c r="F910" s="84" t="str">
        <f t="shared" si="97"/>
        <v>Diedericks</v>
      </c>
      <c r="G910" s="84" t="str">
        <f t="shared" si="98"/>
        <v>Men Grand Masters</v>
      </c>
      <c r="H910" s="84" t="str">
        <f t="shared" si="99"/>
        <v>Welwitschia</v>
      </c>
      <c r="I910" s="123"/>
      <c r="J910" s="123"/>
      <c r="K910" s="123"/>
      <c r="L910" s="122" t="str">
        <f t="shared" si="100"/>
        <v/>
      </c>
      <c r="M910" s="122" t="str">
        <f t="shared" si="101"/>
        <v/>
      </c>
    </row>
    <row r="911" spans="1:13" hidden="1" x14ac:dyDescent="0.2">
      <c r="A911" s="86" t="s">
        <v>2097</v>
      </c>
      <c r="B911" s="85">
        <v>44303</v>
      </c>
      <c r="C911" s="86" t="s">
        <v>2098</v>
      </c>
      <c r="D911" s="123" t="s">
        <v>680</v>
      </c>
      <c r="E911" s="84" t="str">
        <f t="shared" si="96"/>
        <v>Andre</v>
      </c>
      <c r="F911" s="84" t="str">
        <f t="shared" si="97"/>
        <v>Aggenbag</v>
      </c>
      <c r="G911" s="84" t="str">
        <f t="shared" si="98"/>
        <v>Men Senior</v>
      </c>
      <c r="H911" s="84" t="str">
        <f t="shared" si="99"/>
        <v>Welwitschia</v>
      </c>
      <c r="I911" s="123"/>
      <c r="J911" s="123"/>
      <c r="K911" s="123"/>
      <c r="L911" s="122" t="str">
        <f t="shared" si="100"/>
        <v/>
      </c>
      <c r="M911" s="122" t="str">
        <f t="shared" si="101"/>
        <v/>
      </c>
    </row>
    <row r="912" spans="1:13" hidden="1" x14ac:dyDescent="0.2">
      <c r="A912" s="86" t="s">
        <v>2097</v>
      </c>
      <c r="B912" s="85">
        <v>44303</v>
      </c>
      <c r="C912" s="86" t="s">
        <v>2098</v>
      </c>
      <c r="D912" s="123" t="s">
        <v>1781</v>
      </c>
      <c r="E912" s="84" t="str">
        <f t="shared" si="96"/>
        <v>Riaan</v>
      </c>
      <c r="F912" s="84" t="str">
        <f t="shared" si="97"/>
        <v>Van Rhyn</v>
      </c>
      <c r="G912" s="84" t="str">
        <f t="shared" si="98"/>
        <v>Men Senior</v>
      </c>
      <c r="H912" s="84" t="str">
        <f t="shared" si="99"/>
        <v>Welwitschia</v>
      </c>
      <c r="I912" s="123"/>
      <c r="J912" s="123"/>
      <c r="K912" s="123"/>
      <c r="L912" s="122" t="str">
        <f t="shared" si="100"/>
        <v/>
      </c>
      <c r="M912" s="122" t="str">
        <f t="shared" si="101"/>
        <v/>
      </c>
    </row>
    <row r="913" spans="1:13" hidden="1" x14ac:dyDescent="0.2">
      <c r="A913" s="86" t="s">
        <v>2097</v>
      </c>
      <c r="B913" s="85">
        <v>44303</v>
      </c>
      <c r="C913" s="86" t="s">
        <v>2098</v>
      </c>
      <c r="D913" s="123" t="s">
        <v>1666</v>
      </c>
      <c r="E913" s="84" t="str">
        <f t="shared" si="96"/>
        <v>GJ</v>
      </c>
      <c r="F913" s="84" t="str">
        <f t="shared" si="97"/>
        <v>Oosthuizen</v>
      </c>
      <c r="G913" s="84" t="str">
        <f t="shared" si="98"/>
        <v>Men Senior</v>
      </c>
      <c r="H913" s="84" t="str">
        <f t="shared" si="99"/>
        <v>Welwitschia</v>
      </c>
      <c r="I913" s="123"/>
      <c r="J913" s="123"/>
      <c r="K913" s="123"/>
      <c r="L913" s="122" t="str">
        <f t="shared" si="100"/>
        <v/>
      </c>
      <c r="M913" s="122" t="str">
        <f t="shared" si="101"/>
        <v/>
      </c>
    </row>
    <row r="914" spans="1:13" hidden="1" x14ac:dyDescent="0.2">
      <c r="A914" s="86" t="s">
        <v>2097</v>
      </c>
      <c r="B914" s="85">
        <v>44303</v>
      </c>
      <c r="C914" s="86" t="s">
        <v>2098</v>
      </c>
      <c r="D914" s="123" t="s">
        <v>608</v>
      </c>
      <c r="E914" s="84" t="str">
        <f t="shared" si="96"/>
        <v>Carlien</v>
      </c>
      <c r="F914" s="84" t="str">
        <f t="shared" si="97"/>
        <v>Steyn</v>
      </c>
      <c r="G914" s="84" t="str">
        <f t="shared" si="98"/>
        <v>Ladies Veteran</v>
      </c>
      <c r="H914" s="84" t="str">
        <f t="shared" si="99"/>
        <v>Welwitschia</v>
      </c>
      <c r="I914" s="123"/>
      <c r="J914" s="123" t="s">
        <v>20</v>
      </c>
      <c r="K914" s="123">
        <v>96</v>
      </c>
      <c r="L914" s="122">
        <f t="shared" si="100"/>
        <v>3.3</v>
      </c>
      <c r="M914" s="122">
        <f t="shared" si="101"/>
        <v>3.3</v>
      </c>
    </row>
    <row r="915" spans="1:13" hidden="1" x14ac:dyDescent="0.2">
      <c r="A915" s="86" t="s">
        <v>2097</v>
      </c>
      <c r="B915" s="85">
        <v>44303</v>
      </c>
      <c r="C915" s="86" t="s">
        <v>2098</v>
      </c>
      <c r="D915" s="123" t="s">
        <v>608</v>
      </c>
      <c r="E915" s="84" t="str">
        <f t="shared" si="96"/>
        <v>Carlien</v>
      </c>
      <c r="F915" s="84" t="str">
        <f t="shared" si="97"/>
        <v>Steyn</v>
      </c>
      <c r="G915" s="84" t="str">
        <f t="shared" si="98"/>
        <v>Ladies Veteran</v>
      </c>
      <c r="H915" s="84" t="str">
        <f t="shared" si="99"/>
        <v>Welwitschia</v>
      </c>
      <c r="I915" s="123"/>
      <c r="J915" s="123" t="s">
        <v>1406</v>
      </c>
      <c r="K915" s="123">
        <v>100</v>
      </c>
      <c r="L915" s="122">
        <f t="shared" si="100"/>
        <v>3.7</v>
      </c>
      <c r="M915" s="122">
        <f t="shared" si="101"/>
        <v>3.7</v>
      </c>
    </row>
    <row r="916" spans="1:13" hidden="1" x14ac:dyDescent="0.2">
      <c r="A916" s="86" t="s">
        <v>2097</v>
      </c>
      <c r="B916" s="85">
        <v>44303</v>
      </c>
      <c r="C916" s="86" t="s">
        <v>2098</v>
      </c>
      <c r="D916" s="123" t="s">
        <v>815</v>
      </c>
      <c r="E916" s="84" t="str">
        <f t="shared" si="96"/>
        <v>Ras</v>
      </c>
      <c r="F916" s="84" t="str">
        <f t="shared" si="97"/>
        <v>Van Der Westhuizen</v>
      </c>
      <c r="G916" s="84" t="str">
        <f t="shared" si="98"/>
        <v>Men Senior</v>
      </c>
      <c r="H916" s="84" t="str">
        <f t="shared" si="99"/>
        <v>Welwitschia</v>
      </c>
      <c r="I916" s="123"/>
      <c r="J916" s="123" t="s">
        <v>1405</v>
      </c>
      <c r="K916" s="123">
        <v>88</v>
      </c>
      <c r="L916" s="122">
        <f t="shared" si="100"/>
        <v>2.8</v>
      </c>
      <c r="M916" s="122">
        <f t="shared" si="101"/>
        <v>2.8</v>
      </c>
    </row>
    <row r="917" spans="1:13" hidden="1" x14ac:dyDescent="0.2">
      <c r="A917" s="86" t="s">
        <v>2097</v>
      </c>
      <c r="B917" s="85">
        <v>44303</v>
      </c>
      <c r="C917" s="86" t="s">
        <v>2098</v>
      </c>
      <c r="D917" s="123" t="s">
        <v>740</v>
      </c>
      <c r="E917" s="84" t="str">
        <f t="shared" si="96"/>
        <v>Andre</v>
      </c>
      <c r="F917" s="84" t="str">
        <f t="shared" si="97"/>
        <v>Muller</v>
      </c>
      <c r="G917" s="84" t="str">
        <f t="shared" si="98"/>
        <v>Men Grand Masters</v>
      </c>
      <c r="H917" s="84" t="str">
        <f t="shared" si="99"/>
        <v>Welwitschia</v>
      </c>
      <c r="I917" s="123"/>
      <c r="J917" s="123" t="s">
        <v>1405</v>
      </c>
      <c r="K917" s="123">
        <v>106</v>
      </c>
      <c r="L917" s="122">
        <f t="shared" si="100"/>
        <v>5.3</v>
      </c>
      <c r="M917" s="122">
        <f t="shared" si="101"/>
        <v>5.3</v>
      </c>
    </row>
    <row r="918" spans="1:13" hidden="1" x14ac:dyDescent="0.2">
      <c r="A918" s="86" t="s">
        <v>2097</v>
      </c>
      <c r="B918" s="85">
        <v>44303</v>
      </c>
      <c r="C918" s="86" t="s">
        <v>2098</v>
      </c>
      <c r="D918" s="123" t="s">
        <v>1089</v>
      </c>
      <c r="E918" s="84" t="str">
        <f t="shared" si="96"/>
        <v>Bernd</v>
      </c>
      <c r="F918" s="84" t="str">
        <f t="shared" si="97"/>
        <v>Beddies</v>
      </c>
      <c r="G918" s="84" t="str">
        <f t="shared" si="98"/>
        <v>Men U/21</v>
      </c>
      <c r="H918" s="84" t="str">
        <f t="shared" si="99"/>
        <v>Welwitschia</v>
      </c>
      <c r="I918" s="123"/>
      <c r="J918" s="123" t="s">
        <v>20</v>
      </c>
      <c r="K918" s="123">
        <v>73</v>
      </c>
      <c r="L918" s="122">
        <f t="shared" si="100"/>
        <v>1.4</v>
      </c>
      <c r="M918" s="122">
        <f t="shared" si="101"/>
        <v>1.4</v>
      </c>
    </row>
    <row r="919" spans="1:13" hidden="1" x14ac:dyDescent="0.2">
      <c r="A919" s="86" t="s">
        <v>2097</v>
      </c>
      <c r="B919" s="85">
        <v>44303</v>
      </c>
      <c r="C919" s="86" t="s">
        <v>2098</v>
      </c>
      <c r="D919" s="123" t="s">
        <v>578</v>
      </c>
      <c r="E919" s="84" t="str">
        <f t="shared" si="96"/>
        <v>Terence</v>
      </c>
      <c r="F919" s="84" t="str">
        <f t="shared" si="97"/>
        <v>Clark</v>
      </c>
      <c r="G919" s="84" t="str">
        <f t="shared" si="98"/>
        <v>Men Master</v>
      </c>
      <c r="H919" s="84" t="str">
        <f t="shared" si="99"/>
        <v>Walvis Bay</v>
      </c>
      <c r="I919" s="123"/>
      <c r="J919" s="123"/>
      <c r="K919" s="123"/>
      <c r="L919" s="122" t="str">
        <f t="shared" si="100"/>
        <v/>
      </c>
      <c r="M919" s="122" t="str">
        <f t="shared" si="101"/>
        <v/>
      </c>
    </row>
    <row r="920" spans="1:13" hidden="1" x14ac:dyDescent="0.2">
      <c r="A920" s="86" t="s">
        <v>2097</v>
      </c>
      <c r="B920" s="85">
        <v>44303</v>
      </c>
      <c r="C920" s="86" t="s">
        <v>2098</v>
      </c>
      <c r="D920" s="123" t="s">
        <v>685</v>
      </c>
      <c r="E920" s="84" t="str">
        <f t="shared" si="96"/>
        <v>Gunther</v>
      </c>
      <c r="F920" s="84" t="str">
        <f t="shared" si="97"/>
        <v>Krauer</v>
      </c>
      <c r="G920" s="84" t="str">
        <f t="shared" si="98"/>
        <v>Men Veteran</v>
      </c>
      <c r="H920" s="84" t="str">
        <f t="shared" si="99"/>
        <v>Walvis Bay</v>
      </c>
      <c r="I920" s="123"/>
      <c r="J920" s="123"/>
      <c r="K920" s="123"/>
      <c r="L920" s="122" t="str">
        <f t="shared" si="100"/>
        <v/>
      </c>
      <c r="M920" s="122" t="str">
        <f t="shared" si="101"/>
        <v/>
      </c>
    </row>
    <row r="921" spans="1:13" hidden="1" x14ac:dyDescent="0.2">
      <c r="A921" s="86" t="s">
        <v>2097</v>
      </c>
      <c r="B921" s="85">
        <v>44303</v>
      </c>
      <c r="C921" s="86" t="s">
        <v>2098</v>
      </c>
      <c r="D921" s="123" t="s">
        <v>1450</v>
      </c>
      <c r="E921" s="84" t="str">
        <f t="shared" si="96"/>
        <v>Frikkie</v>
      </c>
      <c r="F921" s="84" t="str">
        <f t="shared" si="97"/>
        <v>Ferreira</v>
      </c>
      <c r="G921" s="84" t="str">
        <f t="shared" si="98"/>
        <v>Men Master</v>
      </c>
      <c r="H921" s="84" t="str">
        <f t="shared" si="99"/>
        <v>Walvis Bay</v>
      </c>
      <c r="I921" s="123"/>
      <c r="J921" s="123"/>
      <c r="K921" s="123"/>
      <c r="L921" s="122" t="str">
        <f t="shared" si="100"/>
        <v/>
      </c>
      <c r="M921" s="122" t="str">
        <f t="shared" si="101"/>
        <v/>
      </c>
    </row>
    <row r="922" spans="1:13" hidden="1" x14ac:dyDescent="0.2">
      <c r="A922" s="86" t="s">
        <v>2097</v>
      </c>
      <c r="B922" s="85">
        <v>44303</v>
      </c>
      <c r="C922" s="86" t="s">
        <v>2098</v>
      </c>
      <c r="D922" s="123" t="s">
        <v>1713</v>
      </c>
      <c r="E922" s="84" t="str">
        <f t="shared" si="96"/>
        <v>Breggie</v>
      </c>
      <c r="F922" s="84" t="str">
        <f t="shared" si="97"/>
        <v>Ferreira</v>
      </c>
      <c r="G922" s="84" t="str">
        <f t="shared" si="98"/>
        <v>Ladies Master</v>
      </c>
      <c r="H922" s="84" t="str">
        <f t="shared" si="99"/>
        <v>Walvis Bay</v>
      </c>
      <c r="I922" s="123"/>
      <c r="J922" s="123"/>
      <c r="K922" s="123"/>
      <c r="L922" s="122" t="str">
        <f t="shared" si="100"/>
        <v/>
      </c>
      <c r="M922" s="122" t="str">
        <f t="shared" si="101"/>
        <v/>
      </c>
    </row>
    <row r="923" spans="1:13" hidden="1" x14ac:dyDescent="0.2">
      <c r="A923" s="86" t="s">
        <v>2097</v>
      </c>
      <c r="B923" s="85">
        <v>44303</v>
      </c>
      <c r="C923" s="86" t="s">
        <v>2098</v>
      </c>
      <c r="D923" s="123" t="s">
        <v>1577</v>
      </c>
      <c r="E923" s="84" t="str">
        <f t="shared" si="96"/>
        <v>Fanie</v>
      </c>
      <c r="F923" s="84" t="str">
        <f t="shared" si="97"/>
        <v>Terblanche</v>
      </c>
      <c r="G923" s="84" t="str">
        <f t="shared" si="98"/>
        <v>Men Veteran</v>
      </c>
      <c r="H923" s="84" t="str">
        <f t="shared" si="99"/>
        <v>Walvis Bay</v>
      </c>
      <c r="I923" s="123"/>
      <c r="J923" s="123"/>
      <c r="K923" s="123"/>
      <c r="L923" s="122" t="str">
        <f t="shared" si="100"/>
        <v/>
      </c>
      <c r="M923" s="122" t="str">
        <f t="shared" si="101"/>
        <v/>
      </c>
    </row>
    <row r="924" spans="1:13" hidden="1" x14ac:dyDescent="0.2">
      <c r="A924" s="86" t="s">
        <v>2097</v>
      </c>
      <c r="B924" s="85">
        <v>44303</v>
      </c>
      <c r="C924" s="86" t="s">
        <v>2098</v>
      </c>
      <c r="D924" s="123" t="s">
        <v>661</v>
      </c>
      <c r="E924" s="84" t="str">
        <f t="shared" si="96"/>
        <v>Stefan Jnr</v>
      </c>
      <c r="F924" s="84" t="str">
        <f t="shared" si="97"/>
        <v>Du Preez</v>
      </c>
      <c r="G924" s="84" t="str">
        <f t="shared" si="98"/>
        <v>Men U/21</v>
      </c>
      <c r="H924" s="84" t="str">
        <f t="shared" si="99"/>
        <v>Walvis Bay</v>
      </c>
      <c r="I924" s="123"/>
      <c r="J924" s="123"/>
      <c r="K924" s="123"/>
      <c r="L924" s="122" t="str">
        <f t="shared" si="100"/>
        <v/>
      </c>
      <c r="M924" s="122" t="str">
        <f t="shared" si="101"/>
        <v/>
      </c>
    </row>
    <row r="925" spans="1:13" hidden="1" x14ac:dyDescent="0.2">
      <c r="A925" s="86" t="s">
        <v>2097</v>
      </c>
      <c r="B925" s="85">
        <v>44303</v>
      </c>
      <c r="C925" s="86" t="s">
        <v>2098</v>
      </c>
      <c r="D925" s="123" t="s">
        <v>1940</v>
      </c>
      <c r="E925" s="84" t="str">
        <f t="shared" si="96"/>
        <v>Duan</v>
      </c>
      <c r="F925" s="84" t="str">
        <f t="shared" si="97"/>
        <v>Riekert</v>
      </c>
      <c r="G925" s="84" t="str">
        <f t="shared" si="98"/>
        <v>Men U/21</v>
      </c>
      <c r="H925" s="84" t="str">
        <f t="shared" si="99"/>
        <v>Walvis Bay</v>
      </c>
      <c r="I925" s="123"/>
      <c r="J925" s="123" t="s">
        <v>1399</v>
      </c>
      <c r="K925" s="123">
        <v>186</v>
      </c>
      <c r="L925" s="122">
        <f t="shared" si="100"/>
        <v>89.7</v>
      </c>
      <c r="M925" s="122">
        <f t="shared" si="101"/>
        <v>89.7</v>
      </c>
    </row>
    <row r="926" spans="1:13" hidden="1" x14ac:dyDescent="0.2">
      <c r="A926" s="86" t="s">
        <v>2097</v>
      </c>
      <c r="B926" s="85">
        <v>44303</v>
      </c>
      <c r="C926" s="86" t="s">
        <v>2098</v>
      </c>
      <c r="D926" s="123" t="s">
        <v>1756</v>
      </c>
      <c r="E926" s="84" t="str">
        <f t="shared" si="96"/>
        <v>Frankie Jnr</v>
      </c>
      <c r="F926" s="84" t="str">
        <f t="shared" si="97"/>
        <v>Burruso</v>
      </c>
      <c r="G926" s="84" t="str">
        <f t="shared" si="98"/>
        <v>Men U/21</v>
      </c>
      <c r="H926" s="84" t="str">
        <f t="shared" si="99"/>
        <v>Walvis Bay</v>
      </c>
      <c r="I926" s="123"/>
      <c r="J926" s="123"/>
      <c r="K926" s="123"/>
      <c r="L926" s="122" t="str">
        <f t="shared" si="100"/>
        <v/>
      </c>
      <c r="M926" s="122" t="str">
        <f t="shared" si="101"/>
        <v/>
      </c>
    </row>
    <row r="927" spans="1:13" hidden="1" x14ac:dyDescent="0.2">
      <c r="A927" s="86" t="s">
        <v>2097</v>
      </c>
      <c r="B927" s="85">
        <v>44303</v>
      </c>
      <c r="C927" s="86" t="s">
        <v>2098</v>
      </c>
      <c r="D927" s="123" t="s">
        <v>2066</v>
      </c>
      <c r="E927" s="84" t="str">
        <f t="shared" si="96"/>
        <v>Joe Imre</v>
      </c>
      <c r="F927" s="84" t="str">
        <f t="shared" si="97"/>
        <v>Carstens</v>
      </c>
      <c r="G927" s="84" t="str">
        <f t="shared" si="98"/>
        <v>Men U/21</v>
      </c>
      <c r="H927" s="84" t="str">
        <f t="shared" si="99"/>
        <v>Walvis Bay</v>
      </c>
      <c r="I927" s="123"/>
      <c r="J927" s="123" t="s">
        <v>10</v>
      </c>
      <c r="K927" s="123">
        <v>40</v>
      </c>
      <c r="L927" s="122">
        <f t="shared" si="100"/>
        <v>1</v>
      </c>
      <c r="M927" s="122">
        <f t="shared" si="101"/>
        <v>1</v>
      </c>
    </row>
    <row r="928" spans="1:13" hidden="1" x14ac:dyDescent="0.2">
      <c r="A928" s="86" t="s">
        <v>2097</v>
      </c>
      <c r="B928" s="85">
        <v>44303</v>
      </c>
      <c r="C928" s="86" t="s">
        <v>2098</v>
      </c>
      <c r="D928" s="123" t="s">
        <v>1939</v>
      </c>
      <c r="E928" s="84" t="str">
        <f t="shared" si="96"/>
        <v>Morne</v>
      </c>
      <c r="F928" s="84" t="str">
        <f t="shared" si="97"/>
        <v>Riekert</v>
      </c>
      <c r="G928" s="84" t="str">
        <f t="shared" si="98"/>
        <v>Men U/21</v>
      </c>
      <c r="H928" s="84" t="str">
        <f t="shared" si="99"/>
        <v>Walvis Bay</v>
      </c>
      <c r="I928" s="123"/>
      <c r="J928" s="123"/>
      <c r="K928" s="123"/>
      <c r="L928" s="122" t="str">
        <f t="shared" si="100"/>
        <v/>
      </c>
      <c r="M928" s="122" t="str">
        <f t="shared" si="101"/>
        <v/>
      </c>
    </row>
    <row r="929" spans="1:13" hidden="1" x14ac:dyDescent="0.2">
      <c r="A929" s="86" t="s">
        <v>2097</v>
      </c>
      <c r="B929" s="85">
        <v>44303</v>
      </c>
      <c r="C929" s="86" t="s">
        <v>2098</v>
      </c>
      <c r="D929" s="123" t="s">
        <v>922</v>
      </c>
      <c r="E929" s="84" t="str">
        <f t="shared" si="96"/>
        <v>Raymond</v>
      </c>
      <c r="F929" s="84" t="str">
        <f t="shared" si="97"/>
        <v>Duvenhage</v>
      </c>
      <c r="G929" s="84" t="str">
        <f t="shared" si="98"/>
        <v>Men Senior</v>
      </c>
      <c r="H929" s="84" t="str">
        <f t="shared" si="99"/>
        <v>Walvis Bay</v>
      </c>
      <c r="I929" s="123"/>
      <c r="J929" s="123" t="s">
        <v>1405</v>
      </c>
      <c r="K929" s="123">
        <v>73</v>
      </c>
      <c r="L929" s="122">
        <f t="shared" si="100"/>
        <v>1.4</v>
      </c>
      <c r="M929" s="122">
        <f t="shared" si="101"/>
        <v>1.4</v>
      </c>
    </row>
    <row r="930" spans="1:13" hidden="1" x14ac:dyDescent="0.2">
      <c r="A930" s="86" t="s">
        <v>2097</v>
      </c>
      <c r="B930" s="85">
        <v>44303</v>
      </c>
      <c r="C930" s="86" t="s">
        <v>2098</v>
      </c>
      <c r="D930" s="123" t="s">
        <v>645</v>
      </c>
      <c r="E930" s="84" t="str">
        <f t="shared" si="96"/>
        <v>Dian</v>
      </c>
      <c r="F930" s="84" t="str">
        <f t="shared" si="97"/>
        <v>Neethling</v>
      </c>
      <c r="G930" s="84" t="str">
        <f t="shared" si="98"/>
        <v>Men U/21</v>
      </c>
      <c r="H930" s="84" t="str">
        <f t="shared" si="99"/>
        <v>Walvis Bay</v>
      </c>
      <c r="I930" s="123"/>
      <c r="J930" s="123"/>
      <c r="K930" s="123"/>
      <c r="L930" s="122" t="str">
        <f t="shared" si="100"/>
        <v/>
      </c>
      <c r="M930" s="122" t="str">
        <f t="shared" si="101"/>
        <v/>
      </c>
    </row>
    <row r="931" spans="1:13" hidden="1" x14ac:dyDescent="0.2">
      <c r="A931" s="86" t="s">
        <v>2097</v>
      </c>
      <c r="B931" s="85">
        <v>44303</v>
      </c>
      <c r="C931" s="86" t="s">
        <v>2098</v>
      </c>
      <c r="D931" s="123" t="s">
        <v>724</v>
      </c>
      <c r="E931" s="84" t="str">
        <f t="shared" si="96"/>
        <v>Alessandro</v>
      </c>
      <c r="F931" s="84" t="str">
        <f t="shared" si="97"/>
        <v>Engelbrecht</v>
      </c>
      <c r="G931" s="84" t="str">
        <f t="shared" si="98"/>
        <v>Men U/21</v>
      </c>
      <c r="H931" s="84" t="str">
        <f t="shared" si="99"/>
        <v>Walvis Bay</v>
      </c>
      <c r="I931" s="123"/>
      <c r="J931" s="123"/>
      <c r="K931" s="123"/>
      <c r="L931" s="122" t="str">
        <f t="shared" si="100"/>
        <v/>
      </c>
      <c r="M931" s="122" t="str">
        <f t="shared" si="101"/>
        <v/>
      </c>
    </row>
    <row r="932" spans="1:13" hidden="1" x14ac:dyDescent="0.2">
      <c r="A932" s="86" t="s">
        <v>2097</v>
      </c>
      <c r="B932" s="85">
        <v>44303</v>
      </c>
      <c r="C932" s="86" t="s">
        <v>2098</v>
      </c>
      <c r="D932" s="123" t="s">
        <v>1061</v>
      </c>
      <c r="E932" s="84" t="str">
        <f t="shared" si="96"/>
        <v>Eduard</v>
      </c>
      <c r="F932" s="84" t="str">
        <f t="shared" si="97"/>
        <v>Janse v Rensburg</v>
      </c>
      <c r="G932" s="84" t="str">
        <f t="shared" si="98"/>
        <v>Men U/21</v>
      </c>
      <c r="H932" s="84" t="str">
        <f t="shared" si="99"/>
        <v>Walvis Bay</v>
      </c>
      <c r="I932" s="123"/>
      <c r="J932" s="123"/>
      <c r="K932" s="123"/>
      <c r="L932" s="122" t="str">
        <f t="shared" si="100"/>
        <v/>
      </c>
      <c r="M932" s="122" t="str">
        <f t="shared" si="101"/>
        <v/>
      </c>
    </row>
    <row r="933" spans="1:13" hidden="1" x14ac:dyDescent="0.2">
      <c r="A933" s="86" t="s">
        <v>2097</v>
      </c>
      <c r="B933" s="85">
        <v>44303</v>
      </c>
      <c r="C933" s="86" t="s">
        <v>2098</v>
      </c>
      <c r="D933" s="123" t="s">
        <v>750</v>
      </c>
      <c r="E933" s="84" t="str">
        <f t="shared" si="96"/>
        <v>Elrico</v>
      </c>
      <c r="F933" s="84" t="str">
        <f t="shared" si="97"/>
        <v>Janse v Rensburg</v>
      </c>
      <c r="G933" s="84" t="str">
        <f t="shared" si="98"/>
        <v>Men Veteran</v>
      </c>
      <c r="H933" s="84" t="str">
        <f t="shared" si="99"/>
        <v>Walvis Bay</v>
      </c>
      <c r="I933" s="123"/>
      <c r="J933" s="123"/>
      <c r="K933" s="123"/>
      <c r="L933" s="122" t="str">
        <f t="shared" si="100"/>
        <v/>
      </c>
      <c r="M933" s="122" t="str">
        <f t="shared" si="101"/>
        <v/>
      </c>
    </row>
    <row r="934" spans="1:13" hidden="1" x14ac:dyDescent="0.2">
      <c r="A934" s="86" t="s">
        <v>2097</v>
      </c>
      <c r="B934" s="85">
        <v>44303</v>
      </c>
      <c r="C934" s="86" t="s">
        <v>2098</v>
      </c>
      <c r="D934" s="123" t="s">
        <v>921</v>
      </c>
      <c r="E934" s="84" t="str">
        <f t="shared" si="96"/>
        <v>John</v>
      </c>
      <c r="F934" s="84" t="str">
        <f t="shared" si="97"/>
        <v>Longland</v>
      </c>
      <c r="G934" s="84" t="str">
        <f t="shared" si="98"/>
        <v>Men Senior</v>
      </c>
      <c r="H934" s="84" t="str">
        <f t="shared" si="99"/>
        <v>Walvis Bay</v>
      </c>
      <c r="I934" s="123"/>
      <c r="J934" s="123"/>
      <c r="K934" s="123"/>
      <c r="L934" s="122" t="str">
        <f t="shared" si="100"/>
        <v/>
      </c>
      <c r="M934" s="122" t="str">
        <f t="shared" si="101"/>
        <v/>
      </c>
    </row>
    <row r="935" spans="1:13" hidden="1" x14ac:dyDescent="0.2">
      <c r="A935" s="86" t="s">
        <v>2097</v>
      </c>
      <c r="B935" s="85">
        <v>44303</v>
      </c>
      <c r="C935" s="86" t="s">
        <v>2098</v>
      </c>
      <c r="D935" s="123" t="s">
        <v>1486</v>
      </c>
      <c r="E935" s="84" t="str">
        <f t="shared" si="96"/>
        <v>Donavin</v>
      </c>
      <c r="F935" s="84" t="str">
        <f t="shared" si="97"/>
        <v>Bezuidehout</v>
      </c>
      <c r="G935" s="84" t="str">
        <f t="shared" si="98"/>
        <v>Men Senior</v>
      </c>
      <c r="H935" s="84" t="str">
        <f t="shared" si="99"/>
        <v>Walvis Bay</v>
      </c>
      <c r="I935" s="123"/>
      <c r="J935" s="123" t="s">
        <v>1399</v>
      </c>
      <c r="K935" s="123">
        <v>146</v>
      </c>
      <c r="L935" s="122">
        <f t="shared" si="100"/>
        <v>42</v>
      </c>
      <c r="M935" s="122">
        <f t="shared" si="101"/>
        <v>42</v>
      </c>
    </row>
    <row r="936" spans="1:13" hidden="1" x14ac:dyDescent="0.2">
      <c r="A936" s="86" t="s">
        <v>2097</v>
      </c>
      <c r="B936" s="85">
        <v>44303</v>
      </c>
      <c r="C936" s="86" t="s">
        <v>2098</v>
      </c>
      <c r="D936" s="123" t="s">
        <v>843</v>
      </c>
      <c r="E936" s="84" t="str">
        <f t="shared" si="96"/>
        <v>Sean</v>
      </c>
      <c r="F936" s="84" t="str">
        <f t="shared" si="97"/>
        <v>Oberg</v>
      </c>
      <c r="G936" s="84" t="str">
        <f t="shared" si="98"/>
        <v>Men Senior</v>
      </c>
      <c r="H936" s="84" t="str">
        <f t="shared" si="99"/>
        <v>Walvis Bay</v>
      </c>
      <c r="I936" s="123"/>
      <c r="J936" s="123"/>
      <c r="K936" s="123"/>
      <c r="L936" s="122" t="str">
        <f t="shared" si="100"/>
        <v/>
      </c>
      <c r="M936" s="122" t="str">
        <f t="shared" si="101"/>
        <v/>
      </c>
    </row>
    <row r="937" spans="1:13" hidden="1" x14ac:dyDescent="0.2">
      <c r="A937" s="86" t="s">
        <v>2097</v>
      </c>
      <c r="B937" s="85">
        <v>44303</v>
      </c>
      <c r="C937" s="86" t="s">
        <v>2098</v>
      </c>
      <c r="D937" s="123" t="s">
        <v>966</v>
      </c>
      <c r="E937" s="84" t="str">
        <f t="shared" si="96"/>
        <v>Johan</v>
      </c>
      <c r="F937" s="84" t="str">
        <f t="shared" si="97"/>
        <v>Sales</v>
      </c>
      <c r="G937" s="84" t="str">
        <f t="shared" si="98"/>
        <v>Men Senior</v>
      </c>
      <c r="H937" s="84" t="str">
        <f t="shared" si="99"/>
        <v>Walvis Bay</v>
      </c>
      <c r="I937" s="123"/>
      <c r="J937" s="123"/>
      <c r="K937" s="123"/>
      <c r="L937" s="122" t="str">
        <f t="shared" si="100"/>
        <v/>
      </c>
      <c r="M937" s="122" t="str">
        <f t="shared" si="101"/>
        <v/>
      </c>
    </row>
    <row r="938" spans="1:13" hidden="1" x14ac:dyDescent="0.2">
      <c r="A938" s="86" t="s">
        <v>2097</v>
      </c>
      <c r="B938" s="85">
        <v>44303</v>
      </c>
      <c r="C938" s="86" t="s">
        <v>2098</v>
      </c>
      <c r="D938" s="123" t="s">
        <v>1261</v>
      </c>
      <c r="E938" s="84" t="str">
        <f t="shared" si="96"/>
        <v>Martin</v>
      </c>
      <c r="F938" s="84" t="str">
        <f t="shared" si="97"/>
        <v>Cordier</v>
      </c>
      <c r="G938" s="84" t="str">
        <f t="shared" si="98"/>
        <v>Men Veteran</v>
      </c>
      <c r="H938" s="84" t="str">
        <f t="shared" si="99"/>
        <v>Walvis Bay</v>
      </c>
      <c r="I938" s="123"/>
      <c r="J938" s="123" t="s">
        <v>1405</v>
      </c>
      <c r="K938" s="123">
        <v>80</v>
      </c>
      <c r="L938" s="122">
        <f t="shared" si="100"/>
        <v>2</v>
      </c>
      <c r="M938" s="122">
        <f t="shared" si="101"/>
        <v>2</v>
      </c>
    </row>
    <row r="939" spans="1:13" hidden="1" x14ac:dyDescent="0.2">
      <c r="A939" s="86" t="s">
        <v>2097</v>
      </c>
      <c r="B939" s="85">
        <v>44303</v>
      </c>
      <c r="C939" s="86" t="s">
        <v>2098</v>
      </c>
      <c r="D939" s="123" t="s">
        <v>1261</v>
      </c>
      <c r="E939" s="84" t="str">
        <f t="shared" si="96"/>
        <v>Martin</v>
      </c>
      <c r="F939" s="84" t="str">
        <f t="shared" si="97"/>
        <v>Cordier</v>
      </c>
      <c r="G939" s="84" t="str">
        <f t="shared" si="98"/>
        <v>Men Veteran</v>
      </c>
      <c r="H939" s="84" t="str">
        <f t="shared" si="99"/>
        <v>Walvis Bay</v>
      </c>
      <c r="I939" s="123"/>
      <c r="J939" s="123" t="s">
        <v>1405</v>
      </c>
      <c r="K939" s="123">
        <v>114</v>
      </c>
      <c r="L939" s="122">
        <f t="shared" si="100"/>
        <v>6.8</v>
      </c>
      <c r="M939" s="122">
        <f t="shared" si="101"/>
        <v>6.8</v>
      </c>
    </row>
    <row r="940" spans="1:13" hidden="1" x14ac:dyDescent="0.2">
      <c r="A940" s="86" t="s">
        <v>2097</v>
      </c>
      <c r="B940" s="85">
        <v>44303</v>
      </c>
      <c r="C940" s="86" t="s">
        <v>2098</v>
      </c>
      <c r="D940" s="123" t="s">
        <v>1261</v>
      </c>
      <c r="E940" s="84" t="str">
        <f t="shared" si="96"/>
        <v>Martin</v>
      </c>
      <c r="F940" s="84" t="str">
        <f t="shared" si="97"/>
        <v>Cordier</v>
      </c>
      <c r="G940" s="84" t="str">
        <f t="shared" si="98"/>
        <v>Men Veteran</v>
      </c>
      <c r="H940" s="84" t="str">
        <f t="shared" si="99"/>
        <v>Walvis Bay</v>
      </c>
      <c r="I940" s="123"/>
      <c r="J940" s="123" t="s">
        <v>1405</v>
      </c>
      <c r="K940" s="123">
        <v>104</v>
      </c>
      <c r="L940" s="122">
        <f t="shared" si="100"/>
        <v>5</v>
      </c>
      <c r="M940" s="122">
        <f t="shared" si="101"/>
        <v>5</v>
      </c>
    </row>
    <row r="941" spans="1:13" hidden="1" x14ac:dyDescent="0.2">
      <c r="A941" s="86" t="s">
        <v>2097</v>
      </c>
      <c r="B941" s="85">
        <v>44303</v>
      </c>
      <c r="C941" s="86" t="s">
        <v>2098</v>
      </c>
      <c r="D941" s="123" t="s">
        <v>1261</v>
      </c>
      <c r="E941" s="84" t="str">
        <f t="shared" si="96"/>
        <v>Martin</v>
      </c>
      <c r="F941" s="84" t="str">
        <f t="shared" si="97"/>
        <v>Cordier</v>
      </c>
      <c r="G941" s="84" t="str">
        <f t="shared" si="98"/>
        <v>Men Veteran</v>
      </c>
      <c r="H941" s="84" t="str">
        <f t="shared" si="99"/>
        <v>Walvis Bay</v>
      </c>
      <c r="I941" s="123"/>
      <c r="J941" s="123" t="s">
        <v>1406</v>
      </c>
      <c r="K941" s="123">
        <v>110</v>
      </c>
      <c r="L941" s="122">
        <f t="shared" si="100"/>
        <v>5.2</v>
      </c>
      <c r="M941" s="122">
        <f t="shared" si="101"/>
        <v>5.2</v>
      </c>
    </row>
    <row r="942" spans="1:13" hidden="1" x14ac:dyDescent="0.2">
      <c r="A942" s="86" t="s">
        <v>2097</v>
      </c>
      <c r="B942" s="85">
        <v>44303</v>
      </c>
      <c r="C942" s="86" t="s">
        <v>2098</v>
      </c>
      <c r="D942" s="123" t="s">
        <v>590</v>
      </c>
      <c r="E942" s="84" t="str">
        <f t="shared" si="96"/>
        <v>Stefan</v>
      </c>
      <c r="F942" s="84" t="str">
        <f t="shared" si="97"/>
        <v>Du Preez</v>
      </c>
      <c r="G942" s="84" t="str">
        <f t="shared" si="98"/>
        <v>Men Master</v>
      </c>
      <c r="H942" s="84" t="str">
        <f t="shared" si="99"/>
        <v>Walvis Bay</v>
      </c>
      <c r="I942" s="123"/>
      <c r="J942" s="123"/>
      <c r="K942" s="123"/>
      <c r="L942" s="122" t="str">
        <f t="shared" si="100"/>
        <v/>
      </c>
      <c r="M942" s="122" t="str">
        <f t="shared" si="101"/>
        <v/>
      </c>
    </row>
    <row r="943" spans="1:13" hidden="1" x14ac:dyDescent="0.2">
      <c r="A943" s="86" t="s">
        <v>2097</v>
      </c>
      <c r="B943" s="85">
        <v>44303</v>
      </c>
      <c r="C943" s="86" t="s">
        <v>2098</v>
      </c>
      <c r="D943" s="123" t="s">
        <v>1323</v>
      </c>
      <c r="E943" s="84" t="str">
        <f t="shared" si="96"/>
        <v>Flippie</v>
      </c>
      <c r="F943" s="84" t="str">
        <f t="shared" si="97"/>
        <v>Scheepers</v>
      </c>
      <c r="G943" s="84" t="str">
        <f t="shared" si="98"/>
        <v>Men Senior</v>
      </c>
      <c r="H943" s="84" t="str">
        <f t="shared" si="99"/>
        <v>Walvis Bay</v>
      </c>
      <c r="I943" s="123"/>
      <c r="J943" s="123" t="s">
        <v>1406</v>
      </c>
      <c r="K943" s="123">
        <v>72</v>
      </c>
      <c r="L943" s="122">
        <f t="shared" si="100"/>
        <v>1.2</v>
      </c>
      <c r="M943" s="122">
        <f t="shared" si="101"/>
        <v>1.2</v>
      </c>
    </row>
    <row r="944" spans="1:13" hidden="1" x14ac:dyDescent="0.2">
      <c r="A944" s="86" t="s">
        <v>2097</v>
      </c>
      <c r="B944" s="85">
        <v>44303</v>
      </c>
      <c r="C944" s="86" t="s">
        <v>2098</v>
      </c>
      <c r="D944" s="123" t="s">
        <v>1323</v>
      </c>
      <c r="E944" s="84" t="str">
        <f t="shared" si="96"/>
        <v>Flippie</v>
      </c>
      <c r="F944" s="84" t="str">
        <f t="shared" si="97"/>
        <v>Scheepers</v>
      </c>
      <c r="G944" s="84" t="str">
        <f t="shared" si="98"/>
        <v>Men Senior</v>
      </c>
      <c r="H944" s="84" t="str">
        <f t="shared" si="99"/>
        <v>Walvis Bay</v>
      </c>
      <c r="I944" s="123"/>
      <c r="J944" s="123" t="s">
        <v>1399</v>
      </c>
      <c r="K944" s="123">
        <v>160</v>
      </c>
      <c r="L944" s="122">
        <f t="shared" si="100"/>
        <v>55.9</v>
      </c>
      <c r="M944" s="122">
        <f t="shared" si="101"/>
        <v>55.9</v>
      </c>
    </row>
    <row r="945" spans="1:13" hidden="1" x14ac:dyDescent="0.2">
      <c r="A945" s="86" t="s">
        <v>2097</v>
      </c>
      <c r="B945" s="85">
        <v>44303</v>
      </c>
      <c r="C945" s="86" t="s">
        <v>2098</v>
      </c>
      <c r="D945" s="123" t="s">
        <v>1942</v>
      </c>
      <c r="E945" s="84" t="str">
        <f t="shared" si="96"/>
        <v>Alexander Albert</v>
      </c>
      <c r="F945" s="84" t="str">
        <f t="shared" si="97"/>
        <v>Jansen</v>
      </c>
      <c r="G945" s="84" t="str">
        <f t="shared" si="98"/>
        <v>Men U/21</v>
      </c>
      <c r="H945" s="84" t="str">
        <f t="shared" si="99"/>
        <v>Walvis Bay</v>
      </c>
      <c r="I945" s="123"/>
      <c r="J945" s="123" t="s">
        <v>1405</v>
      </c>
      <c r="K945" s="123">
        <v>98</v>
      </c>
      <c r="L945" s="122">
        <f t="shared" si="100"/>
        <v>4</v>
      </c>
      <c r="M945" s="122">
        <f t="shared" si="101"/>
        <v>4</v>
      </c>
    </row>
    <row r="946" spans="1:13" hidden="1" x14ac:dyDescent="0.2">
      <c r="A946" s="86" t="s">
        <v>2097</v>
      </c>
      <c r="B946" s="85">
        <v>44303</v>
      </c>
      <c r="C946" s="86" t="s">
        <v>2098</v>
      </c>
      <c r="D946" s="123" t="s">
        <v>1942</v>
      </c>
      <c r="E946" s="84" t="str">
        <f t="shared" si="96"/>
        <v>Alexander Albert</v>
      </c>
      <c r="F946" s="84" t="str">
        <f t="shared" si="97"/>
        <v>Jansen</v>
      </c>
      <c r="G946" s="84" t="str">
        <f t="shared" si="98"/>
        <v>Men U/21</v>
      </c>
      <c r="H946" s="84" t="str">
        <f t="shared" si="99"/>
        <v>Walvis Bay</v>
      </c>
      <c r="I946" s="123"/>
      <c r="J946" s="123" t="s">
        <v>1406</v>
      </c>
      <c r="K946" s="123">
        <v>90</v>
      </c>
      <c r="L946" s="122">
        <f t="shared" si="100"/>
        <v>2.6</v>
      </c>
      <c r="M946" s="122">
        <f t="shared" si="101"/>
        <v>2.6</v>
      </c>
    </row>
    <row r="947" spans="1:13" hidden="1" x14ac:dyDescent="0.2">
      <c r="A947" s="86" t="s">
        <v>2097</v>
      </c>
      <c r="B947" s="85">
        <v>44303</v>
      </c>
      <c r="C947" s="86" t="s">
        <v>2098</v>
      </c>
      <c r="D947" s="123" t="s">
        <v>1778</v>
      </c>
      <c r="E947" s="84" t="str">
        <f t="shared" si="96"/>
        <v>Gert</v>
      </c>
      <c r="F947" s="84" t="str">
        <f t="shared" si="97"/>
        <v>Nelson</v>
      </c>
      <c r="G947" s="84" t="str">
        <f t="shared" si="98"/>
        <v>Men Veteran</v>
      </c>
      <c r="H947" s="84" t="str">
        <f t="shared" si="99"/>
        <v>Walvis Bay</v>
      </c>
      <c r="I947" s="123"/>
      <c r="J947" s="123"/>
      <c r="K947" s="123"/>
      <c r="L947" s="122" t="str">
        <f t="shared" si="100"/>
        <v/>
      </c>
      <c r="M947" s="122" t="str">
        <f t="shared" si="101"/>
        <v/>
      </c>
    </row>
    <row r="948" spans="1:13" hidden="1" x14ac:dyDescent="0.2">
      <c r="A948" s="86" t="s">
        <v>2097</v>
      </c>
      <c r="B948" s="85">
        <v>44303</v>
      </c>
      <c r="C948" s="86" t="s">
        <v>2098</v>
      </c>
      <c r="D948" s="123" t="s">
        <v>1714</v>
      </c>
      <c r="E948" s="84" t="str">
        <f t="shared" si="96"/>
        <v>Francois Jnr</v>
      </c>
      <c r="F948" s="84" t="str">
        <f t="shared" si="97"/>
        <v>Wolfaardt</v>
      </c>
      <c r="G948" s="84" t="str">
        <f t="shared" si="98"/>
        <v>Men U/16</v>
      </c>
      <c r="H948" s="84" t="str">
        <f t="shared" si="99"/>
        <v>Walvis Bay</v>
      </c>
      <c r="I948" s="123"/>
      <c r="J948" s="123" t="s">
        <v>1406</v>
      </c>
      <c r="K948" s="123">
        <v>113</v>
      </c>
      <c r="L948" s="122">
        <f t="shared" si="100"/>
        <v>5.7</v>
      </c>
      <c r="M948" s="122">
        <f t="shared" si="101"/>
        <v>5.7</v>
      </c>
    </row>
    <row r="949" spans="1:13" hidden="1" x14ac:dyDescent="0.2">
      <c r="A949" s="86" t="s">
        <v>2097</v>
      </c>
      <c r="B949" s="85">
        <v>44303</v>
      </c>
      <c r="C949" s="86" t="s">
        <v>2098</v>
      </c>
      <c r="D949" s="123" t="s">
        <v>1714</v>
      </c>
      <c r="E949" s="84" t="str">
        <f t="shared" si="96"/>
        <v>Francois Jnr</v>
      </c>
      <c r="F949" s="84" t="str">
        <f t="shared" si="97"/>
        <v>Wolfaardt</v>
      </c>
      <c r="G949" s="84" t="str">
        <f t="shared" si="98"/>
        <v>Men U/16</v>
      </c>
      <c r="H949" s="84" t="str">
        <f t="shared" si="99"/>
        <v>Walvis Bay</v>
      </c>
      <c r="I949" s="123" t="s">
        <v>22</v>
      </c>
      <c r="J949" s="123"/>
      <c r="K949" s="123">
        <v>49</v>
      </c>
      <c r="L949" s="122">
        <f t="shared" si="100"/>
        <v>1.6</v>
      </c>
      <c r="M949" s="122">
        <f t="shared" si="101"/>
        <v>1.6</v>
      </c>
    </row>
    <row r="950" spans="1:13" hidden="1" x14ac:dyDescent="0.2">
      <c r="A950" s="86" t="s">
        <v>2097</v>
      </c>
      <c r="B950" s="85">
        <v>44303</v>
      </c>
      <c r="C950" s="86" t="s">
        <v>2098</v>
      </c>
      <c r="D950" s="123" t="s">
        <v>1782</v>
      </c>
      <c r="E950" s="84" t="str">
        <f t="shared" si="96"/>
        <v>Francois</v>
      </c>
      <c r="F950" s="84" t="str">
        <f t="shared" si="97"/>
        <v>Wolfaardt</v>
      </c>
      <c r="G950" s="84" t="str">
        <f t="shared" si="98"/>
        <v>Men Veteran</v>
      </c>
      <c r="H950" s="84" t="str">
        <f t="shared" si="99"/>
        <v>Walvis Bay</v>
      </c>
      <c r="I950" s="123"/>
      <c r="J950" s="123" t="s">
        <v>10</v>
      </c>
      <c r="K950" s="123">
        <v>41</v>
      </c>
      <c r="L950" s="122">
        <f t="shared" si="100"/>
        <v>1.1000000000000001</v>
      </c>
      <c r="M950" s="122">
        <f t="shared" si="101"/>
        <v>1.1000000000000001</v>
      </c>
    </row>
    <row r="951" spans="1:13" hidden="1" x14ac:dyDescent="0.2">
      <c r="A951" s="86" t="s">
        <v>2097</v>
      </c>
      <c r="B951" s="85">
        <v>44303</v>
      </c>
      <c r="C951" s="86" t="s">
        <v>2098</v>
      </c>
      <c r="D951" s="123" t="s">
        <v>1157</v>
      </c>
      <c r="E951" s="84" t="str">
        <f t="shared" si="96"/>
        <v>Cornelius</v>
      </c>
      <c r="F951" s="84" t="str">
        <f t="shared" si="97"/>
        <v>Kruger</v>
      </c>
      <c r="G951" s="84" t="str">
        <f t="shared" si="98"/>
        <v>Men Senior</v>
      </c>
      <c r="H951" s="84" t="str">
        <f t="shared" si="99"/>
        <v>Walvis Bay</v>
      </c>
      <c r="I951" s="123"/>
      <c r="J951" s="123" t="s">
        <v>1405</v>
      </c>
      <c r="K951" s="123">
        <v>70</v>
      </c>
      <c r="L951" s="122">
        <f t="shared" si="100"/>
        <v>1.3</v>
      </c>
      <c r="M951" s="122">
        <f t="shared" si="101"/>
        <v>1.3</v>
      </c>
    </row>
    <row r="952" spans="1:13" hidden="1" x14ac:dyDescent="0.2">
      <c r="A952" s="86" t="s">
        <v>2097</v>
      </c>
      <c r="B952" s="85">
        <v>44303</v>
      </c>
      <c r="C952" s="86" t="s">
        <v>2098</v>
      </c>
      <c r="D952" s="123" t="s">
        <v>1157</v>
      </c>
      <c r="E952" s="84" t="str">
        <f t="shared" si="96"/>
        <v>Cornelius</v>
      </c>
      <c r="F952" s="84" t="str">
        <f t="shared" si="97"/>
        <v>Kruger</v>
      </c>
      <c r="G952" s="84" t="str">
        <f t="shared" si="98"/>
        <v>Men Senior</v>
      </c>
      <c r="H952" s="84" t="str">
        <f t="shared" si="99"/>
        <v>Walvis Bay</v>
      </c>
      <c r="I952" s="123"/>
      <c r="J952" s="123" t="s">
        <v>1405</v>
      </c>
      <c r="K952" s="123">
        <v>105</v>
      </c>
      <c r="L952" s="122">
        <f t="shared" si="100"/>
        <v>5.0999999999999996</v>
      </c>
      <c r="M952" s="122">
        <f t="shared" si="101"/>
        <v>5.0999999999999996</v>
      </c>
    </row>
    <row r="953" spans="1:13" hidden="1" x14ac:dyDescent="0.2">
      <c r="A953" s="86" t="s">
        <v>2097</v>
      </c>
      <c r="B953" s="85">
        <v>44303</v>
      </c>
      <c r="C953" s="86" t="s">
        <v>2098</v>
      </c>
      <c r="D953" s="123" t="s">
        <v>1090</v>
      </c>
      <c r="E953" s="84" t="str">
        <f t="shared" si="96"/>
        <v>Jarred Joshua</v>
      </c>
      <c r="F953" s="84" t="str">
        <f t="shared" si="97"/>
        <v>Mouton</v>
      </c>
      <c r="G953" s="84" t="str">
        <f t="shared" si="98"/>
        <v>Men U/21</v>
      </c>
      <c r="H953" s="84" t="str">
        <f t="shared" si="99"/>
        <v>Walvis Bay</v>
      </c>
      <c r="I953" s="123"/>
      <c r="J953" s="123" t="s">
        <v>1405</v>
      </c>
      <c r="K953" s="123">
        <v>146</v>
      </c>
      <c r="L953" s="122">
        <f t="shared" si="100"/>
        <v>15.9</v>
      </c>
      <c r="M953" s="122">
        <f t="shared" si="101"/>
        <v>15.9</v>
      </c>
    </row>
    <row r="954" spans="1:13" hidden="1" x14ac:dyDescent="0.2">
      <c r="A954" s="86" t="s">
        <v>2097</v>
      </c>
      <c r="B954" s="85">
        <v>44303</v>
      </c>
      <c r="C954" s="86" t="s">
        <v>2098</v>
      </c>
      <c r="D954" s="123" t="s">
        <v>1271</v>
      </c>
      <c r="E954" s="84" t="str">
        <f t="shared" si="96"/>
        <v>Leon</v>
      </c>
      <c r="F954" s="84" t="str">
        <f t="shared" si="97"/>
        <v>Sagner</v>
      </c>
      <c r="G954" s="84" t="str">
        <f t="shared" si="98"/>
        <v>Men Veteran</v>
      </c>
      <c r="H954" s="84" t="str">
        <f t="shared" si="99"/>
        <v>Walvis Bay</v>
      </c>
      <c r="I954" s="123"/>
      <c r="J954" s="123" t="s">
        <v>20</v>
      </c>
      <c r="K954" s="123">
        <v>84</v>
      </c>
      <c r="L954" s="122">
        <f t="shared" si="100"/>
        <v>2.2000000000000002</v>
      </c>
      <c r="M954" s="122">
        <f t="shared" si="101"/>
        <v>2.2000000000000002</v>
      </c>
    </row>
    <row r="955" spans="1:13" hidden="1" x14ac:dyDescent="0.2">
      <c r="A955" s="86" t="s">
        <v>2097</v>
      </c>
      <c r="B955" s="85">
        <v>44303</v>
      </c>
      <c r="C955" s="86" t="s">
        <v>2098</v>
      </c>
      <c r="D955" s="123" t="s">
        <v>1514</v>
      </c>
      <c r="E955" s="84" t="str">
        <f t="shared" si="96"/>
        <v>Frank</v>
      </c>
      <c r="F955" s="84" t="str">
        <f t="shared" si="97"/>
        <v>Burusso</v>
      </c>
      <c r="G955" s="84" t="str">
        <f t="shared" si="98"/>
        <v>Men Master</v>
      </c>
      <c r="H955" s="84" t="str">
        <f t="shared" si="99"/>
        <v>Walvis Bay</v>
      </c>
      <c r="I955" s="123"/>
      <c r="J955" s="123" t="s">
        <v>1405</v>
      </c>
      <c r="K955" s="123">
        <v>113</v>
      </c>
      <c r="L955" s="122">
        <f t="shared" si="100"/>
        <v>6.6</v>
      </c>
      <c r="M955" s="122">
        <f t="shared" si="101"/>
        <v>6.6</v>
      </c>
    </row>
    <row r="956" spans="1:13" hidden="1" x14ac:dyDescent="0.2">
      <c r="A956" s="86" t="s">
        <v>2097</v>
      </c>
      <c r="B956" s="85">
        <v>44303</v>
      </c>
      <c r="C956" s="86" t="s">
        <v>2098</v>
      </c>
      <c r="D956" s="123" t="s">
        <v>1514</v>
      </c>
      <c r="E956" s="84" t="str">
        <f t="shared" si="96"/>
        <v>Frank</v>
      </c>
      <c r="F956" s="84" t="str">
        <f t="shared" si="97"/>
        <v>Burusso</v>
      </c>
      <c r="G956" s="84" t="str">
        <f t="shared" si="98"/>
        <v>Men Master</v>
      </c>
      <c r="H956" s="84" t="str">
        <f t="shared" si="99"/>
        <v>Walvis Bay</v>
      </c>
      <c r="I956" s="123"/>
      <c r="J956" s="123" t="s">
        <v>1406</v>
      </c>
      <c r="K956" s="123">
        <v>109</v>
      </c>
      <c r="L956" s="122">
        <f t="shared" si="100"/>
        <v>5</v>
      </c>
      <c r="M956" s="122">
        <f t="shared" si="101"/>
        <v>5</v>
      </c>
    </row>
    <row r="957" spans="1:13" hidden="1" x14ac:dyDescent="0.2">
      <c r="A957" s="86" t="s">
        <v>2097</v>
      </c>
      <c r="B957" s="85">
        <v>44303</v>
      </c>
      <c r="C957" s="86" t="s">
        <v>2098</v>
      </c>
      <c r="D957" s="123" t="s">
        <v>1938</v>
      </c>
      <c r="E957" s="84" t="str">
        <f t="shared" si="96"/>
        <v>Stefan</v>
      </c>
      <c r="F957" s="84" t="str">
        <f t="shared" si="97"/>
        <v>Borruso</v>
      </c>
      <c r="G957" s="84" t="str">
        <f t="shared" si="98"/>
        <v>Men U/16</v>
      </c>
      <c r="H957" s="84" t="str">
        <f t="shared" si="99"/>
        <v>Walvis Bay</v>
      </c>
      <c r="I957" s="123"/>
      <c r="J957" s="123"/>
      <c r="K957" s="123"/>
      <c r="L957" s="122" t="str">
        <f t="shared" si="100"/>
        <v/>
      </c>
      <c r="M957" s="122" t="str">
        <f t="shared" si="101"/>
        <v/>
      </c>
    </row>
    <row r="958" spans="1:13" hidden="1" x14ac:dyDescent="0.2">
      <c r="A958" s="86" t="s">
        <v>2097</v>
      </c>
      <c r="B958" s="85">
        <v>44303</v>
      </c>
      <c r="C958" s="86" t="s">
        <v>2098</v>
      </c>
      <c r="D958" s="123" t="s">
        <v>637</v>
      </c>
      <c r="E958" s="84" t="str">
        <f t="shared" si="96"/>
        <v>Werner</v>
      </c>
      <c r="F958" s="84" t="str">
        <f t="shared" si="97"/>
        <v>van Riet</v>
      </c>
      <c r="G958" s="84" t="str">
        <f t="shared" si="98"/>
        <v>Men Veteran</v>
      </c>
      <c r="H958" s="84" t="str">
        <f t="shared" si="99"/>
        <v>Walvis Bay</v>
      </c>
      <c r="I958" s="123"/>
      <c r="J958" s="123" t="s">
        <v>1405</v>
      </c>
      <c r="K958" s="123">
        <v>120</v>
      </c>
      <c r="L958" s="122">
        <f t="shared" si="100"/>
        <v>8.1</v>
      </c>
      <c r="M958" s="122">
        <f t="shared" si="101"/>
        <v>8.1</v>
      </c>
    </row>
    <row r="959" spans="1:13" hidden="1" x14ac:dyDescent="0.2">
      <c r="A959" s="86" t="s">
        <v>2097</v>
      </c>
      <c r="B959" s="85">
        <v>44303</v>
      </c>
      <c r="C959" s="86" t="s">
        <v>2098</v>
      </c>
      <c r="D959" s="123" t="s">
        <v>637</v>
      </c>
      <c r="E959" s="84" t="str">
        <f t="shared" si="96"/>
        <v>Werner</v>
      </c>
      <c r="F959" s="84" t="str">
        <f t="shared" si="97"/>
        <v>van Riet</v>
      </c>
      <c r="G959" s="84" t="str">
        <f t="shared" si="98"/>
        <v>Men Veteran</v>
      </c>
      <c r="H959" s="84" t="str">
        <f t="shared" si="99"/>
        <v>Walvis Bay</v>
      </c>
      <c r="I959" s="123"/>
      <c r="J959" s="123" t="s">
        <v>1405</v>
      </c>
      <c r="K959" s="123">
        <v>113</v>
      </c>
      <c r="L959" s="122">
        <f t="shared" si="100"/>
        <v>6.6</v>
      </c>
      <c r="M959" s="122">
        <f t="shared" si="101"/>
        <v>6.6</v>
      </c>
    </row>
    <row r="960" spans="1:13" hidden="1" x14ac:dyDescent="0.2">
      <c r="A960" s="86" t="s">
        <v>2097</v>
      </c>
      <c r="B960" s="85">
        <v>44303</v>
      </c>
      <c r="C960" s="86" t="s">
        <v>2098</v>
      </c>
      <c r="D960" s="123" t="s">
        <v>669</v>
      </c>
      <c r="E960" s="84" t="str">
        <f t="shared" ref="E960:E1023" si="102">IF(D960="","",VLOOKUP(D960,Master,3,FALSE))</f>
        <v>Chris</v>
      </c>
      <c r="F960" s="84" t="str">
        <f t="shared" ref="F960:F1023" si="103">IF(D960="","",VLOOKUP(D960,Master,4,FALSE))</f>
        <v>Scholtz</v>
      </c>
      <c r="G960" s="84" t="str">
        <f t="shared" ref="G960:G1023" si="104">IF(D960="","",VLOOKUP(D960,Master,5,FALSE))</f>
        <v>Men Veteran</v>
      </c>
      <c r="H960" s="84" t="str">
        <f t="shared" ref="H960:H1023" si="105">IF(D960="","",VLOOKUP(D960,Master,2,FALSE))</f>
        <v>Walvis Bay</v>
      </c>
      <c r="I960" s="123"/>
      <c r="J960" s="123"/>
      <c r="K960" s="123"/>
      <c r="L960" s="122" t="str">
        <f t="shared" ref="L960:L1023" si="106">IF(K960="","",IF(I960="",ROUND(HLOOKUP(J960,kgList,K960,FALSE),1),ROUND(HLOOKUP(I960,kgList,K960,FALSE),1)))</f>
        <v/>
      </c>
      <c r="M960" s="122" t="str">
        <f t="shared" ref="M960:M1023" si="107">IF(L960="","",IF(COUNTA(I960:J960)&gt;1,"Edible or Inedible",IF(COUNTA(I960)=1,L960*1,IF(COUNTA(J960)=1,L960*1,"ERROR"))))</f>
        <v/>
      </c>
    </row>
    <row r="961" spans="1:13" hidden="1" x14ac:dyDescent="0.2">
      <c r="A961" s="86" t="s">
        <v>2097</v>
      </c>
      <c r="B961" s="85">
        <v>44303</v>
      </c>
      <c r="C961" s="86" t="s">
        <v>2098</v>
      </c>
      <c r="D961" s="123" t="s">
        <v>673</v>
      </c>
      <c r="E961" s="84" t="str">
        <f t="shared" si="102"/>
        <v>Stewart</v>
      </c>
      <c r="F961" s="84" t="str">
        <f t="shared" si="103"/>
        <v>Reimann</v>
      </c>
      <c r="G961" s="84" t="str">
        <f t="shared" si="104"/>
        <v>Men U/16</v>
      </c>
      <c r="H961" s="84" t="str">
        <f t="shared" si="105"/>
        <v>Walvis Bay</v>
      </c>
      <c r="I961" s="123" t="s">
        <v>19</v>
      </c>
      <c r="J961" s="123"/>
      <c r="K961" s="123">
        <v>55</v>
      </c>
      <c r="L961" s="122">
        <f t="shared" si="106"/>
        <v>1.7</v>
      </c>
      <c r="M961" s="122">
        <f t="shared" si="107"/>
        <v>1.7</v>
      </c>
    </row>
    <row r="962" spans="1:13" hidden="1" x14ac:dyDescent="0.2">
      <c r="A962" s="86" t="s">
        <v>2097</v>
      </c>
      <c r="B962" s="85">
        <v>44303</v>
      </c>
      <c r="C962" s="86" t="s">
        <v>2098</v>
      </c>
      <c r="D962" s="123" t="s">
        <v>1881</v>
      </c>
      <c r="E962" s="84" t="str">
        <f t="shared" si="102"/>
        <v>Andre</v>
      </c>
      <c r="F962" s="84" t="str">
        <f t="shared" si="103"/>
        <v>Bezuidehout</v>
      </c>
      <c r="G962" s="84" t="str">
        <f t="shared" si="104"/>
        <v>Men Master</v>
      </c>
      <c r="H962" s="84" t="str">
        <f t="shared" si="105"/>
        <v>Walvis Bay</v>
      </c>
      <c r="I962" s="123"/>
      <c r="J962" s="123" t="s">
        <v>1406</v>
      </c>
      <c r="K962" s="123">
        <v>107</v>
      </c>
      <c r="L962" s="122">
        <f t="shared" si="106"/>
        <v>4.7</v>
      </c>
      <c r="M962" s="122">
        <f t="shared" si="107"/>
        <v>4.7</v>
      </c>
    </row>
    <row r="963" spans="1:13" hidden="1" x14ac:dyDescent="0.2">
      <c r="A963" s="86" t="s">
        <v>2097</v>
      </c>
      <c r="B963" s="85">
        <v>44303</v>
      </c>
      <c r="C963" s="86" t="s">
        <v>2098</v>
      </c>
      <c r="D963" s="123" t="s">
        <v>1351</v>
      </c>
      <c r="E963" s="84" t="str">
        <f t="shared" si="102"/>
        <v>Justin</v>
      </c>
      <c r="F963" s="84" t="str">
        <f t="shared" si="103"/>
        <v>Smith</v>
      </c>
      <c r="G963" s="84" t="str">
        <f t="shared" si="104"/>
        <v>Men U/21</v>
      </c>
      <c r="H963" s="84" t="str">
        <f t="shared" si="105"/>
        <v>Walvis Bay</v>
      </c>
      <c r="I963" s="123"/>
      <c r="J963" s="123" t="s">
        <v>1405</v>
      </c>
      <c r="K963" s="123">
        <v>113</v>
      </c>
      <c r="L963" s="122">
        <f t="shared" si="106"/>
        <v>6.6</v>
      </c>
      <c r="M963" s="122">
        <f t="shared" si="107"/>
        <v>6.6</v>
      </c>
    </row>
    <row r="964" spans="1:13" hidden="1" x14ac:dyDescent="0.2">
      <c r="A964" s="86" t="s">
        <v>2097</v>
      </c>
      <c r="B964" s="85">
        <v>44303</v>
      </c>
      <c r="C964" s="86" t="s">
        <v>2098</v>
      </c>
      <c r="D964" s="123" t="s">
        <v>863</v>
      </c>
      <c r="E964" s="84" t="str">
        <f t="shared" si="102"/>
        <v xml:space="preserve">Emile </v>
      </c>
      <c r="F964" s="84" t="str">
        <f t="shared" si="103"/>
        <v>Van Heerden</v>
      </c>
      <c r="G964" s="84" t="str">
        <f t="shared" si="104"/>
        <v>Men Senior</v>
      </c>
      <c r="H964" s="84" t="str">
        <f t="shared" si="105"/>
        <v>Mako</v>
      </c>
      <c r="I964" s="123"/>
      <c r="J964" s="123"/>
      <c r="K964" s="123"/>
      <c r="L964" s="122" t="str">
        <f t="shared" si="106"/>
        <v/>
      </c>
      <c r="M964" s="122" t="str">
        <f t="shared" si="107"/>
        <v/>
      </c>
    </row>
    <row r="965" spans="1:13" hidden="1" x14ac:dyDescent="0.2">
      <c r="A965" s="86" t="s">
        <v>2097</v>
      </c>
      <c r="B965" s="85">
        <v>44303</v>
      </c>
      <c r="C965" s="86" t="s">
        <v>2098</v>
      </c>
      <c r="D965" s="123" t="s">
        <v>769</v>
      </c>
      <c r="E965" s="84" t="str">
        <f t="shared" si="102"/>
        <v>Kyle</v>
      </c>
      <c r="F965" s="84" t="str">
        <f t="shared" si="103"/>
        <v>Adams</v>
      </c>
      <c r="G965" s="84" t="str">
        <f t="shared" si="104"/>
        <v>Men Senior</v>
      </c>
      <c r="H965" s="84" t="str">
        <f t="shared" si="105"/>
        <v>Mako</v>
      </c>
      <c r="I965" s="123"/>
      <c r="J965" s="123"/>
      <c r="K965" s="123"/>
      <c r="L965" s="122" t="str">
        <f t="shared" si="106"/>
        <v/>
      </c>
      <c r="M965" s="122" t="str">
        <f t="shared" si="107"/>
        <v/>
      </c>
    </row>
    <row r="966" spans="1:13" hidden="1" x14ac:dyDescent="0.2">
      <c r="A966" s="86" t="s">
        <v>2097</v>
      </c>
      <c r="B966" s="85">
        <v>44303</v>
      </c>
      <c r="C966" s="86" t="s">
        <v>2098</v>
      </c>
      <c r="D966" s="123" t="s">
        <v>572</v>
      </c>
      <c r="E966" s="84" t="str">
        <f t="shared" si="102"/>
        <v>Johan</v>
      </c>
      <c r="F966" s="84" t="str">
        <f t="shared" si="103"/>
        <v>van Wyk</v>
      </c>
      <c r="G966" s="84" t="str">
        <f t="shared" si="104"/>
        <v>Men Veteran</v>
      </c>
      <c r="H966" s="84" t="str">
        <f t="shared" si="105"/>
        <v>Mako</v>
      </c>
      <c r="I966" s="123"/>
      <c r="J966" s="123"/>
      <c r="K966" s="123"/>
      <c r="L966" s="122" t="str">
        <f t="shared" si="106"/>
        <v/>
      </c>
      <c r="M966" s="122" t="str">
        <f t="shared" si="107"/>
        <v/>
      </c>
    </row>
    <row r="967" spans="1:13" hidden="1" x14ac:dyDescent="0.2">
      <c r="A967" s="86" t="s">
        <v>2097</v>
      </c>
      <c r="B967" s="85">
        <v>44303</v>
      </c>
      <c r="C967" s="86" t="s">
        <v>2098</v>
      </c>
      <c r="D967" s="123" t="s">
        <v>1103</v>
      </c>
      <c r="E967" s="84" t="str">
        <f t="shared" si="102"/>
        <v>Franco</v>
      </c>
      <c r="F967" s="84" t="str">
        <f t="shared" si="103"/>
        <v>Badenhorst</v>
      </c>
      <c r="G967" s="84" t="str">
        <f t="shared" si="104"/>
        <v>Men Senior</v>
      </c>
      <c r="H967" s="84" t="str">
        <f t="shared" si="105"/>
        <v>Mako</v>
      </c>
      <c r="I967" s="123"/>
      <c r="J967" s="123"/>
      <c r="K967" s="123"/>
      <c r="L967" s="122" t="str">
        <f t="shared" si="106"/>
        <v/>
      </c>
      <c r="M967" s="122" t="str">
        <f t="shared" si="107"/>
        <v/>
      </c>
    </row>
    <row r="968" spans="1:13" hidden="1" x14ac:dyDescent="0.2">
      <c r="A968" s="86" t="s">
        <v>2097</v>
      </c>
      <c r="B968" s="85">
        <v>44303</v>
      </c>
      <c r="C968" s="86" t="s">
        <v>2098</v>
      </c>
      <c r="D968" s="123" t="s">
        <v>1701</v>
      </c>
      <c r="E968" s="84" t="str">
        <f t="shared" si="102"/>
        <v>Megan</v>
      </c>
      <c r="F968" s="84" t="str">
        <f t="shared" si="103"/>
        <v>Connoway</v>
      </c>
      <c r="G968" s="84" t="str">
        <f t="shared" si="104"/>
        <v>Ladies Senior</v>
      </c>
      <c r="H968" s="84" t="str">
        <f t="shared" si="105"/>
        <v>Mako</v>
      </c>
      <c r="I968" s="123"/>
      <c r="J968" s="123"/>
      <c r="K968" s="123"/>
      <c r="L968" s="122" t="str">
        <f t="shared" si="106"/>
        <v/>
      </c>
      <c r="M968" s="122" t="str">
        <f t="shared" si="107"/>
        <v/>
      </c>
    </row>
    <row r="969" spans="1:13" hidden="1" x14ac:dyDescent="0.2">
      <c r="A969" s="86" t="s">
        <v>2097</v>
      </c>
      <c r="B969" s="85">
        <v>44303</v>
      </c>
      <c r="C969" s="86" t="s">
        <v>2098</v>
      </c>
      <c r="D969" s="123" t="s">
        <v>539</v>
      </c>
      <c r="E969" s="84" t="str">
        <f t="shared" si="102"/>
        <v>Marco</v>
      </c>
      <c r="F969" s="84" t="str">
        <f t="shared" si="103"/>
        <v>Klein</v>
      </c>
      <c r="G969" s="84" t="str">
        <f t="shared" si="104"/>
        <v>Men Senior</v>
      </c>
      <c r="H969" s="84" t="str">
        <f t="shared" si="105"/>
        <v>Mako</v>
      </c>
      <c r="I969" s="123"/>
      <c r="J969" s="123" t="s">
        <v>1406</v>
      </c>
      <c r="K969" s="123">
        <v>112</v>
      </c>
      <c r="L969" s="122">
        <f t="shared" si="106"/>
        <v>5.5</v>
      </c>
      <c r="M969" s="122">
        <f t="shared" si="107"/>
        <v>5.5</v>
      </c>
    </row>
    <row r="970" spans="1:13" hidden="1" x14ac:dyDescent="0.2">
      <c r="A970" s="86" t="s">
        <v>2097</v>
      </c>
      <c r="B970" s="85">
        <v>44303</v>
      </c>
      <c r="C970" s="86" t="s">
        <v>2098</v>
      </c>
      <c r="D970" s="123" t="s">
        <v>1559</v>
      </c>
      <c r="E970" s="84" t="str">
        <f t="shared" si="102"/>
        <v>Angelique</v>
      </c>
      <c r="F970" s="84" t="str">
        <f t="shared" si="103"/>
        <v>Connoway</v>
      </c>
      <c r="G970" s="84" t="str">
        <f t="shared" si="104"/>
        <v>Ladies Senior</v>
      </c>
      <c r="H970" s="84" t="str">
        <f t="shared" si="105"/>
        <v>Mako</v>
      </c>
      <c r="I970" s="123"/>
      <c r="J970" s="123" t="s">
        <v>1406</v>
      </c>
      <c r="K970" s="123">
        <v>113</v>
      </c>
      <c r="L970" s="122">
        <f t="shared" si="106"/>
        <v>5.7</v>
      </c>
      <c r="M970" s="122">
        <f t="shared" si="107"/>
        <v>5.7</v>
      </c>
    </row>
    <row r="971" spans="1:13" hidden="1" x14ac:dyDescent="0.2">
      <c r="A971" s="86" t="s">
        <v>2097</v>
      </c>
      <c r="B971" s="85">
        <v>44303</v>
      </c>
      <c r="C971" s="86" t="s">
        <v>2098</v>
      </c>
      <c r="D971" s="123" t="s">
        <v>1559</v>
      </c>
      <c r="E971" s="84" t="str">
        <f t="shared" si="102"/>
        <v>Angelique</v>
      </c>
      <c r="F971" s="84" t="str">
        <f t="shared" si="103"/>
        <v>Connoway</v>
      </c>
      <c r="G971" s="84" t="str">
        <f t="shared" si="104"/>
        <v>Ladies Senior</v>
      </c>
      <c r="H971" s="84" t="str">
        <f t="shared" si="105"/>
        <v>Mako</v>
      </c>
      <c r="I971" s="123"/>
      <c r="J971" s="123" t="s">
        <v>20</v>
      </c>
      <c r="K971" s="123">
        <v>71</v>
      </c>
      <c r="L971" s="122">
        <f t="shared" si="106"/>
        <v>1.3</v>
      </c>
      <c r="M971" s="122">
        <f t="shared" si="107"/>
        <v>1.3</v>
      </c>
    </row>
    <row r="972" spans="1:13" hidden="1" x14ac:dyDescent="0.2">
      <c r="A972" s="86" t="s">
        <v>2097</v>
      </c>
      <c r="B972" s="85">
        <v>44303</v>
      </c>
      <c r="C972" s="86" t="s">
        <v>2098</v>
      </c>
      <c r="D972" s="123" t="s">
        <v>1163</v>
      </c>
      <c r="E972" s="84" t="str">
        <f t="shared" si="102"/>
        <v>Rudi(Jnr.)</v>
      </c>
      <c r="F972" s="84" t="str">
        <f t="shared" si="103"/>
        <v>Swartz</v>
      </c>
      <c r="G972" s="84" t="str">
        <f t="shared" si="104"/>
        <v>Men U/16</v>
      </c>
      <c r="H972" s="84" t="str">
        <f t="shared" si="105"/>
        <v>Mako</v>
      </c>
      <c r="I972" s="123"/>
      <c r="J972" s="123" t="s">
        <v>1400</v>
      </c>
      <c r="K972" s="123">
        <v>151</v>
      </c>
      <c r="L972" s="122">
        <f t="shared" si="106"/>
        <v>44.8</v>
      </c>
      <c r="M972" s="122">
        <f t="shared" si="107"/>
        <v>44.8</v>
      </c>
    </row>
    <row r="973" spans="1:13" hidden="1" x14ac:dyDescent="0.2">
      <c r="A973" s="86" t="s">
        <v>2097</v>
      </c>
      <c r="B973" s="85">
        <v>44303</v>
      </c>
      <c r="C973" s="86" t="s">
        <v>2098</v>
      </c>
      <c r="D973" s="123" t="s">
        <v>741</v>
      </c>
      <c r="E973" s="84" t="str">
        <f t="shared" si="102"/>
        <v>Leigh</v>
      </c>
      <c r="F973" s="84" t="str">
        <f t="shared" si="103"/>
        <v>Skoppelitus</v>
      </c>
      <c r="G973" s="84" t="str">
        <f t="shared" si="104"/>
        <v>Men Senior</v>
      </c>
      <c r="H973" s="84" t="str">
        <f t="shared" si="105"/>
        <v>Mako</v>
      </c>
      <c r="I973" s="123"/>
      <c r="J973" s="123" t="s">
        <v>1405</v>
      </c>
      <c r="K973" s="123">
        <v>112</v>
      </c>
      <c r="L973" s="122">
        <f t="shared" si="106"/>
        <v>6.4</v>
      </c>
      <c r="M973" s="122">
        <f t="shared" si="107"/>
        <v>6.4</v>
      </c>
    </row>
    <row r="974" spans="1:13" hidden="1" x14ac:dyDescent="0.2">
      <c r="A974" s="86" t="s">
        <v>2097</v>
      </c>
      <c r="B974" s="85">
        <v>44303</v>
      </c>
      <c r="C974" s="86" t="s">
        <v>2098</v>
      </c>
      <c r="D974" s="123" t="s">
        <v>741</v>
      </c>
      <c r="E974" s="84" t="str">
        <f t="shared" si="102"/>
        <v>Leigh</v>
      </c>
      <c r="F974" s="84" t="str">
        <f t="shared" si="103"/>
        <v>Skoppelitus</v>
      </c>
      <c r="G974" s="84" t="str">
        <f t="shared" si="104"/>
        <v>Men Senior</v>
      </c>
      <c r="H974" s="84" t="str">
        <f t="shared" si="105"/>
        <v>Mako</v>
      </c>
      <c r="I974" s="123"/>
      <c r="J974" s="123" t="s">
        <v>1405</v>
      </c>
      <c r="K974" s="123">
        <v>91</v>
      </c>
      <c r="L974" s="122">
        <f t="shared" si="106"/>
        <v>3.1</v>
      </c>
      <c r="M974" s="122">
        <f t="shared" si="107"/>
        <v>3.1</v>
      </c>
    </row>
    <row r="975" spans="1:13" hidden="1" x14ac:dyDescent="0.2">
      <c r="A975" s="86" t="s">
        <v>2097</v>
      </c>
      <c r="B975" s="85">
        <v>44303</v>
      </c>
      <c r="C975" s="86" t="s">
        <v>2098</v>
      </c>
      <c r="D975" s="123" t="s">
        <v>1102</v>
      </c>
      <c r="E975" s="84" t="str">
        <f t="shared" si="102"/>
        <v>Jorg</v>
      </c>
      <c r="F975" s="84" t="str">
        <f t="shared" si="103"/>
        <v>Walder</v>
      </c>
      <c r="G975" s="84" t="str">
        <f t="shared" si="104"/>
        <v>Men Master</v>
      </c>
      <c r="H975" s="84" t="str">
        <f t="shared" si="105"/>
        <v>Mako</v>
      </c>
      <c r="I975" s="123"/>
      <c r="J975" s="123" t="s">
        <v>1399</v>
      </c>
      <c r="K975" s="123">
        <v>159</v>
      </c>
      <c r="L975" s="122">
        <f t="shared" si="106"/>
        <v>54.8</v>
      </c>
      <c r="M975" s="122">
        <f t="shared" si="107"/>
        <v>54.8</v>
      </c>
    </row>
    <row r="976" spans="1:13" hidden="1" x14ac:dyDescent="0.2">
      <c r="A976" s="86" t="s">
        <v>2097</v>
      </c>
      <c r="B976" s="85">
        <v>44303</v>
      </c>
      <c r="C976" s="86" t="s">
        <v>2098</v>
      </c>
      <c r="D976" s="123" t="s">
        <v>771</v>
      </c>
      <c r="E976" s="84" t="str">
        <f t="shared" si="102"/>
        <v>Herbert</v>
      </c>
      <c r="F976" s="84" t="str">
        <f t="shared" si="103"/>
        <v>Schmidlin</v>
      </c>
      <c r="G976" s="84" t="str">
        <f t="shared" si="104"/>
        <v>Men Veteran</v>
      </c>
      <c r="H976" s="84" t="str">
        <f t="shared" si="105"/>
        <v>Mako</v>
      </c>
      <c r="I976" s="123" t="s">
        <v>22</v>
      </c>
      <c r="J976" s="123"/>
      <c r="K976" s="123">
        <v>50</v>
      </c>
      <c r="L976" s="122">
        <f t="shared" si="106"/>
        <v>1.7</v>
      </c>
      <c r="M976" s="122">
        <f t="shared" si="107"/>
        <v>1.7</v>
      </c>
    </row>
    <row r="977" spans="1:13" hidden="1" x14ac:dyDescent="0.2">
      <c r="A977" s="86" t="s">
        <v>2097</v>
      </c>
      <c r="B977" s="85">
        <v>44303</v>
      </c>
      <c r="C977" s="86" t="s">
        <v>2098</v>
      </c>
      <c r="D977" s="123" t="s">
        <v>1187</v>
      </c>
      <c r="E977" s="84" t="str">
        <f t="shared" si="102"/>
        <v>Murray</v>
      </c>
      <c r="F977" s="84" t="str">
        <f t="shared" si="103"/>
        <v>Lewis</v>
      </c>
      <c r="G977" s="84" t="str">
        <f t="shared" si="104"/>
        <v>Men Veteran</v>
      </c>
      <c r="H977" s="84" t="str">
        <f t="shared" si="105"/>
        <v>Mako</v>
      </c>
      <c r="I977" s="123"/>
      <c r="J977" s="123" t="s">
        <v>10</v>
      </c>
      <c r="K977" s="123">
        <v>40</v>
      </c>
      <c r="L977" s="122">
        <f t="shared" si="106"/>
        <v>1</v>
      </c>
      <c r="M977" s="122">
        <f t="shared" si="107"/>
        <v>1</v>
      </c>
    </row>
    <row r="978" spans="1:13" hidden="1" x14ac:dyDescent="0.2">
      <c r="A978" s="86" t="s">
        <v>2097</v>
      </c>
      <c r="B978" s="85">
        <v>44303</v>
      </c>
      <c r="C978" s="86" t="s">
        <v>2098</v>
      </c>
      <c r="D978" s="123" t="s">
        <v>1187</v>
      </c>
      <c r="E978" s="84" t="str">
        <f t="shared" si="102"/>
        <v>Murray</v>
      </c>
      <c r="F978" s="84" t="str">
        <f t="shared" si="103"/>
        <v>Lewis</v>
      </c>
      <c r="G978" s="84" t="str">
        <f t="shared" si="104"/>
        <v>Men Veteran</v>
      </c>
      <c r="H978" s="84" t="str">
        <f t="shared" si="105"/>
        <v>Mako</v>
      </c>
      <c r="I978" s="123"/>
      <c r="J978" s="123" t="s">
        <v>1405</v>
      </c>
      <c r="K978" s="123">
        <v>92</v>
      </c>
      <c r="L978" s="122">
        <f t="shared" si="106"/>
        <v>3.3</v>
      </c>
      <c r="M978" s="122">
        <f t="shared" si="107"/>
        <v>3.3</v>
      </c>
    </row>
    <row r="979" spans="1:13" hidden="1" x14ac:dyDescent="0.2">
      <c r="A979" s="86" t="s">
        <v>2097</v>
      </c>
      <c r="B979" s="85">
        <v>44303</v>
      </c>
      <c r="C979" s="86" t="s">
        <v>2098</v>
      </c>
      <c r="D979" s="123" t="s">
        <v>1187</v>
      </c>
      <c r="E979" s="84" t="str">
        <f t="shared" si="102"/>
        <v>Murray</v>
      </c>
      <c r="F979" s="84" t="str">
        <f t="shared" si="103"/>
        <v>Lewis</v>
      </c>
      <c r="G979" s="84" t="str">
        <f t="shared" si="104"/>
        <v>Men Veteran</v>
      </c>
      <c r="H979" s="84" t="str">
        <f t="shared" si="105"/>
        <v>Mako</v>
      </c>
      <c r="I979" s="123"/>
      <c r="J979" s="123" t="s">
        <v>1405</v>
      </c>
      <c r="K979" s="123">
        <v>98</v>
      </c>
      <c r="L979" s="122">
        <f t="shared" si="106"/>
        <v>4</v>
      </c>
      <c r="M979" s="122">
        <f t="shared" si="107"/>
        <v>4</v>
      </c>
    </row>
    <row r="980" spans="1:13" hidden="1" x14ac:dyDescent="0.2">
      <c r="A980" s="86" t="s">
        <v>2097</v>
      </c>
      <c r="B980" s="85">
        <v>44303</v>
      </c>
      <c r="C980" s="86" t="s">
        <v>2098</v>
      </c>
      <c r="D980" s="123" t="s">
        <v>1187</v>
      </c>
      <c r="E980" s="84" t="str">
        <f t="shared" si="102"/>
        <v>Murray</v>
      </c>
      <c r="F980" s="84" t="str">
        <f t="shared" si="103"/>
        <v>Lewis</v>
      </c>
      <c r="G980" s="84" t="str">
        <f t="shared" si="104"/>
        <v>Men Veteran</v>
      </c>
      <c r="H980" s="84" t="str">
        <f t="shared" si="105"/>
        <v>Mako</v>
      </c>
      <c r="I980" s="123"/>
      <c r="J980" s="123" t="s">
        <v>1405</v>
      </c>
      <c r="K980" s="123">
        <v>87</v>
      </c>
      <c r="L980" s="122">
        <f t="shared" si="106"/>
        <v>2.7</v>
      </c>
      <c r="M980" s="122">
        <f t="shared" si="107"/>
        <v>2.7</v>
      </c>
    </row>
    <row r="981" spans="1:13" hidden="1" x14ac:dyDescent="0.2">
      <c r="A981" s="86" t="s">
        <v>2097</v>
      </c>
      <c r="B981" s="85">
        <v>44303</v>
      </c>
      <c r="C981" s="86" t="s">
        <v>2098</v>
      </c>
      <c r="D981" s="123" t="s">
        <v>1187</v>
      </c>
      <c r="E981" s="84" t="str">
        <f t="shared" si="102"/>
        <v>Murray</v>
      </c>
      <c r="F981" s="84" t="str">
        <f t="shared" si="103"/>
        <v>Lewis</v>
      </c>
      <c r="G981" s="84" t="str">
        <f t="shared" si="104"/>
        <v>Men Veteran</v>
      </c>
      <c r="H981" s="84" t="str">
        <f t="shared" si="105"/>
        <v>Mako</v>
      </c>
      <c r="I981" s="123"/>
      <c r="J981" s="123" t="s">
        <v>1405</v>
      </c>
      <c r="K981" s="123">
        <v>86</v>
      </c>
      <c r="L981" s="122">
        <f t="shared" si="106"/>
        <v>2.6</v>
      </c>
      <c r="M981" s="122">
        <f t="shared" si="107"/>
        <v>2.6</v>
      </c>
    </row>
    <row r="982" spans="1:13" hidden="1" x14ac:dyDescent="0.2">
      <c r="A982" s="86" t="s">
        <v>2097</v>
      </c>
      <c r="B982" s="85">
        <v>44303</v>
      </c>
      <c r="C982" s="86" t="s">
        <v>2098</v>
      </c>
      <c r="D982" s="123" t="s">
        <v>556</v>
      </c>
      <c r="E982" s="84" t="str">
        <f t="shared" si="102"/>
        <v>Johan</v>
      </c>
      <c r="F982" s="84" t="str">
        <f t="shared" si="103"/>
        <v>Visser</v>
      </c>
      <c r="G982" s="84" t="str">
        <f t="shared" si="104"/>
        <v>Men Senior</v>
      </c>
      <c r="H982" s="84" t="str">
        <f t="shared" si="105"/>
        <v>Mako</v>
      </c>
      <c r="I982" s="123"/>
      <c r="J982" s="123" t="s">
        <v>1405</v>
      </c>
      <c r="K982" s="123">
        <v>135</v>
      </c>
      <c r="L982" s="122">
        <f t="shared" si="106"/>
        <v>12.1</v>
      </c>
      <c r="M982" s="122">
        <f t="shared" si="107"/>
        <v>12.1</v>
      </c>
    </row>
    <row r="983" spans="1:13" hidden="1" x14ac:dyDescent="0.2">
      <c r="A983" s="86" t="s">
        <v>2097</v>
      </c>
      <c r="B983" s="85">
        <v>44303</v>
      </c>
      <c r="C983" s="86" t="s">
        <v>2098</v>
      </c>
      <c r="D983" s="123" t="s">
        <v>556</v>
      </c>
      <c r="E983" s="84" t="str">
        <f t="shared" si="102"/>
        <v>Johan</v>
      </c>
      <c r="F983" s="84" t="str">
        <f t="shared" si="103"/>
        <v>Visser</v>
      </c>
      <c r="G983" s="84" t="str">
        <f t="shared" si="104"/>
        <v>Men Senior</v>
      </c>
      <c r="H983" s="84" t="str">
        <f t="shared" si="105"/>
        <v>Mako</v>
      </c>
      <c r="I983" s="123"/>
      <c r="J983" s="123" t="s">
        <v>10</v>
      </c>
      <c r="K983" s="123">
        <v>41</v>
      </c>
      <c r="L983" s="122">
        <f t="shared" si="106"/>
        <v>1.1000000000000001</v>
      </c>
      <c r="M983" s="122">
        <f t="shared" si="107"/>
        <v>1.1000000000000001</v>
      </c>
    </row>
    <row r="984" spans="1:13" hidden="1" x14ac:dyDescent="0.2">
      <c r="A984" s="86" t="s">
        <v>2097</v>
      </c>
      <c r="B984" s="85">
        <v>44303</v>
      </c>
      <c r="C984" s="86" t="s">
        <v>2098</v>
      </c>
      <c r="D984" s="123" t="s">
        <v>556</v>
      </c>
      <c r="E984" s="84" t="str">
        <f t="shared" si="102"/>
        <v>Johan</v>
      </c>
      <c r="F984" s="84" t="str">
        <f t="shared" si="103"/>
        <v>Visser</v>
      </c>
      <c r="G984" s="84" t="str">
        <f t="shared" si="104"/>
        <v>Men Senior</v>
      </c>
      <c r="H984" s="84" t="str">
        <f t="shared" si="105"/>
        <v>Mako</v>
      </c>
      <c r="I984" s="123"/>
      <c r="J984" s="123" t="s">
        <v>1399</v>
      </c>
      <c r="K984" s="123">
        <v>156</v>
      </c>
      <c r="L984" s="122">
        <f t="shared" si="106"/>
        <v>51.7</v>
      </c>
      <c r="M984" s="122">
        <f t="shared" si="107"/>
        <v>51.7</v>
      </c>
    </row>
    <row r="985" spans="1:13" hidden="1" x14ac:dyDescent="0.2">
      <c r="A985" s="86" t="s">
        <v>2097</v>
      </c>
      <c r="B985" s="85">
        <v>44303</v>
      </c>
      <c r="C985" s="86" t="s">
        <v>2098</v>
      </c>
      <c r="D985" s="123" t="s">
        <v>594</v>
      </c>
      <c r="E985" s="84" t="str">
        <f t="shared" si="102"/>
        <v>Jeri</v>
      </c>
      <c r="F985" s="84" t="str">
        <f t="shared" si="103"/>
        <v>Drake</v>
      </c>
      <c r="G985" s="84" t="str">
        <f t="shared" si="104"/>
        <v>Men Grand Masters</v>
      </c>
      <c r="H985" s="84" t="str">
        <f t="shared" si="105"/>
        <v>Mako</v>
      </c>
      <c r="I985" s="123"/>
      <c r="J985" s="123" t="s">
        <v>1405</v>
      </c>
      <c r="K985" s="123">
        <v>107</v>
      </c>
      <c r="L985" s="122">
        <f t="shared" si="106"/>
        <v>5.5</v>
      </c>
      <c r="M985" s="122">
        <f t="shared" si="107"/>
        <v>5.5</v>
      </c>
    </row>
    <row r="986" spans="1:13" hidden="1" x14ac:dyDescent="0.2">
      <c r="A986" s="86" t="s">
        <v>2097</v>
      </c>
      <c r="B986" s="85">
        <v>44303</v>
      </c>
      <c r="C986" s="86" t="s">
        <v>2098</v>
      </c>
      <c r="D986" s="123" t="s">
        <v>722</v>
      </c>
      <c r="E986" s="84" t="str">
        <f t="shared" si="102"/>
        <v>Sue</v>
      </c>
      <c r="F986" s="84" t="str">
        <f t="shared" si="103"/>
        <v>Drake</v>
      </c>
      <c r="G986" s="84" t="str">
        <f t="shared" si="104"/>
        <v>Ladies Grand Masters</v>
      </c>
      <c r="H986" s="84" t="str">
        <f t="shared" si="105"/>
        <v>Mako</v>
      </c>
      <c r="I986" s="123"/>
      <c r="J986" s="123" t="s">
        <v>20</v>
      </c>
      <c r="K986" s="123">
        <v>71</v>
      </c>
      <c r="L986" s="122">
        <f t="shared" si="106"/>
        <v>1.3</v>
      </c>
      <c r="M986" s="122">
        <f t="shared" si="107"/>
        <v>1.3</v>
      </c>
    </row>
    <row r="987" spans="1:13" hidden="1" x14ac:dyDescent="0.2">
      <c r="A987" s="86" t="s">
        <v>2097</v>
      </c>
      <c r="B987" s="85">
        <v>44303</v>
      </c>
      <c r="C987" s="86" t="s">
        <v>2098</v>
      </c>
      <c r="D987" s="123" t="s">
        <v>722</v>
      </c>
      <c r="E987" s="84" t="str">
        <f t="shared" si="102"/>
        <v>Sue</v>
      </c>
      <c r="F987" s="84" t="str">
        <f t="shared" si="103"/>
        <v>Drake</v>
      </c>
      <c r="G987" s="84" t="str">
        <f t="shared" si="104"/>
        <v>Ladies Grand Masters</v>
      </c>
      <c r="H987" s="84" t="str">
        <f t="shared" si="105"/>
        <v>Mako</v>
      </c>
      <c r="I987" s="123"/>
      <c r="J987" s="123" t="s">
        <v>20</v>
      </c>
      <c r="K987" s="123">
        <v>73</v>
      </c>
      <c r="L987" s="122">
        <f t="shared" si="106"/>
        <v>1.4</v>
      </c>
      <c r="M987" s="122">
        <f t="shared" si="107"/>
        <v>1.4</v>
      </c>
    </row>
    <row r="988" spans="1:13" hidden="1" x14ac:dyDescent="0.2">
      <c r="A988" s="86" t="s">
        <v>2097</v>
      </c>
      <c r="B988" s="85">
        <v>44303</v>
      </c>
      <c r="C988" s="86" t="s">
        <v>2098</v>
      </c>
      <c r="D988" s="123" t="s">
        <v>561</v>
      </c>
      <c r="E988" s="84" t="str">
        <f t="shared" si="102"/>
        <v>Andrew</v>
      </c>
      <c r="F988" s="84" t="str">
        <f t="shared" si="103"/>
        <v>Van Der Westhuizen</v>
      </c>
      <c r="G988" s="84" t="str">
        <f t="shared" si="104"/>
        <v>Men Veteran</v>
      </c>
      <c r="H988" s="84" t="str">
        <f t="shared" si="105"/>
        <v>Mako</v>
      </c>
      <c r="I988" s="123"/>
      <c r="J988" s="123" t="s">
        <v>1432</v>
      </c>
      <c r="K988" s="123">
        <v>64</v>
      </c>
      <c r="L988" s="122">
        <f t="shared" si="106"/>
        <v>3.8</v>
      </c>
      <c r="M988" s="122">
        <f t="shared" si="107"/>
        <v>3.8</v>
      </c>
    </row>
    <row r="989" spans="1:13" hidden="1" x14ac:dyDescent="0.2">
      <c r="A989" s="86" t="s">
        <v>2097</v>
      </c>
      <c r="B989" s="85">
        <v>44303</v>
      </c>
      <c r="C989" s="86" t="s">
        <v>2098</v>
      </c>
      <c r="D989" s="123" t="s">
        <v>664</v>
      </c>
      <c r="E989" s="84" t="str">
        <f t="shared" si="102"/>
        <v>Kiepie</v>
      </c>
      <c r="F989" s="84" t="str">
        <f t="shared" si="103"/>
        <v>Burger</v>
      </c>
      <c r="G989" s="84" t="str">
        <f t="shared" si="104"/>
        <v>Men Veteran</v>
      </c>
      <c r="H989" s="84" t="str">
        <f t="shared" si="105"/>
        <v>Mako</v>
      </c>
      <c r="I989" s="123" t="s">
        <v>19</v>
      </c>
      <c r="J989" s="123"/>
      <c r="K989" s="123">
        <v>56</v>
      </c>
      <c r="L989" s="122">
        <f t="shared" si="106"/>
        <v>1.8</v>
      </c>
      <c r="M989" s="122">
        <f t="shared" si="107"/>
        <v>1.8</v>
      </c>
    </row>
    <row r="990" spans="1:13" hidden="1" x14ac:dyDescent="0.2">
      <c r="A990" s="86" t="s">
        <v>2097</v>
      </c>
      <c r="B990" s="85">
        <v>44303</v>
      </c>
      <c r="C990" s="86" t="s">
        <v>2098</v>
      </c>
      <c r="D990" s="123" t="s">
        <v>664</v>
      </c>
      <c r="E990" s="84" t="str">
        <f t="shared" si="102"/>
        <v>Kiepie</v>
      </c>
      <c r="F990" s="84" t="str">
        <f t="shared" si="103"/>
        <v>Burger</v>
      </c>
      <c r="G990" s="84" t="str">
        <f t="shared" si="104"/>
        <v>Men Veteran</v>
      </c>
      <c r="H990" s="84" t="str">
        <f t="shared" si="105"/>
        <v>Mako</v>
      </c>
      <c r="I990" s="123"/>
      <c r="J990" s="123" t="s">
        <v>1400</v>
      </c>
      <c r="K990" s="123">
        <v>157</v>
      </c>
      <c r="L990" s="122">
        <f t="shared" si="106"/>
        <v>50.6</v>
      </c>
      <c r="M990" s="122">
        <f t="shared" si="107"/>
        <v>50.6</v>
      </c>
    </row>
    <row r="991" spans="1:13" hidden="1" x14ac:dyDescent="0.2">
      <c r="A991" s="86" t="s">
        <v>2097</v>
      </c>
      <c r="B991" s="85">
        <v>44303</v>
      </c>
      <c r="C991" s="86" t="s">
        <v>2098</v>
      </c>
      <c r="D991" s="123" t="s">
        <v>618</v>
      </c>
      <c r="E991" s="84" t="str">
        <f t="shared" si="102"/>
        <v>John-John</v>
      </c>
      <c r="F991" s="84" t="str">
        <f t="shared" si="103"/>
        <v>Warrington</v>
      </c>
      <c r="G991" s="84" t="str">
        <f t="shared" si="104"/>
        <v>Men Veteran</v>
      </c>
      <c r="H991" s="84" t="str">
        <f t="shared" si="105"/>
        <v>Mako</v>
      </c>
      <c r="I991" s="123"/>
      <c r="J991" s="123" t="s">
        <v>1405</v>
      </c>
      <c r="K991" s="123">
        <v>111</v>
      </c>
      <c r="L991" s="122">
        <f t="shared" si="106"/>
        <v>6.2</v>
      </c>
      <c r="M991" s="122">
        <f t="shared" si="107"/>
        <v>6.2</v>
      </c>
    </row>
    <row r="992" spans="1:13" hidden="1" x14ac:dyDescent="0.2">
      <c r="A992" s="86" t="s">
        <v>2097</v>
      </c>
      <c r="B992" s="85">
        <v>44303</v>
      </c>
      <c r="C992" s="86" t="s">
        <v>2098</v>
      </c>
      <c r="D992" s="123" t="s">
        <v>618</v>
      </c>
      <c r="E992" s="84" t="str">
        <f t="shared" si="102"/>
        <v>John-John</v>
      </c>
      <c r="F992" s="84" t="str">
        <f t="shared" si="103"/>
        <v>Warrington</v>
      </c>
      <c r="G992" s="84" t="str">
        <f t="shared" si="104"/>
        <v>Men Veteran</v>
      </c>
      <c r="H992" s="84" t="str">
        <f t="shared" si="105"/>
        <v>Mako</v>
      </c>
      <c r="I992" s="123"/>
      <c r="J992" s="123" t="s">
        <v>1405</v>
      </c>
      <c r="K992" s="123">
        <v>109</v>
      </c>
      <c r="L992" s="122">
        <f t="shared" si="106"/>
        <v>5.8</v>
      </c>
      <c r="M992" s="122">
        <f t="shared" si="107"/>
        <v>5.8</v>
      </c>
    </row>
    <row r="993" spans="1:13" hidden="1" x14ac:dyDescent="0.2">
      <c r="A993" s="86" t="s">
        <v>2097</v>
      </c>
      <c r="B993" s="85">
        <v>44303</v>
      </c>
      <c r="C993" s="86" t="s">
        <v>2098</v>
      </c>
      <c r="D993" s="123" t="s">
        <v>618</v>
      </c>
      <c r="E993" s="84" t="str">
        <f t="shared" si="102"/>
        <v>John-John</v>
      </c>
      <c r="F993" s="84" t="str">
        <f t="shared" si="103"/>
        <v>Warrington</v>
      </c>
      <c r="G993" s="84" t="str">
        <f t="shared" si="104"/>
        <v>Men Veteran</v>
      </c>
      <c r="H993" s="84" t="str">
        <f t="shared" si="105"/>
        <v>Mako</v>
      </c>
      <c r="I993" s="123"/>
      <c r="J993" s="123" t="s">
        <v>1405</v>
      </c>
      <c r="K993" s="123">
        <v>143</v>
      </c>
      <c r="L993" s="122">
        <f t="shared" si="106"/>
        <v>14.8</v>
      </c>
      <c r="M993" s="122">
        <f t="shared" si="107"/>
        <v>14.8</v>
      </c>
    </row>
    <row r="994" spans="1:13" hidden="1" x14ac:dyDescent="0.2">
      <c r="A994" s="86" t="s">
        <v>2097</v>
      </c>
      <c r="B994" s="85">
        <v>44303</v>
      </c>
      <c r="C994" s="86" t="s">
        <v>2098</v>
      </c>
      <c r="D994" s="123" t="s">
        <v>618</v>
      </c>
      <c r="E994" s="84" t="str">
        <f t="shared" si="102"/>
        <v>John-John</v>
      </c>
      <c r="F994" s="84" t="str">
        <f t="shared" si="103"/>
        <v>Warrington</v>
      </c>
      <c r="G994" s="84" t="str">
        <f t="shared" si="104"/>
        <v>Men Veteran</v>
      </c>
      <c r="H994" s="84" t="str">
        <f t="shared" si="105"/>
        <v>Mako</v>
      </c>
      <c r="I994" s="123"/>
      <c r="J994" s="123" t="s">
        <v>1399</v>
      </c>
      <c r="K994" s="123">
        <v>150</v>
      </c>
      <c r="L994" s="122">
        <f t="shared" si="106"/>
        <v>45.7</v>
      </c>
      <c r="M994" s="122">
        <f t="shared" si="107"/>
        <v>45.7</v>
      </c>
    </row>
    <row r="995" spans="1:13" hidden="1" x14ac:dyDescent="0.2">
      <c r="A995" s="86" t="s">
        <v>2097</v>
      </c>
      <c r="B995" s="85">
        <v>44303</v>
      </c>
      <c r="C995" s="86" t="s">
        <v>2098</v>
      </c>
      <c r="D995" s="123" t="s">
        <v>573</v>
      </c>
      <c r="E995" s="84" t="str">
        <f t="shared" si="102"/>
        <v>Gunther</v>
      </c>
      <c r="F995" s="84" t="str">
        <f t="shared" si="103"/>
        <v>Doll</v>
      </c>
      <c r="G995" s="84" t="str">
        <f t="shared" si="104"/>
        <v>Men Senior</v>
      </c>
      <c r="H995" s="84" t="str">
        <f t="shared" si="105"/>
        <v>Mako</v>
      </c>
      <c r="I995" s="123"/>
      <c r="J995" s="123" t="s">
        <v>1405</v>
      </c>
      <c r="K995" s="123">
        <v>163</v>
      </c>
      <c r="L995" s="122">
        <f t="shared" si="106"/>
        <v>23.1</v>
      </c>
      <c r="M995" s="122">
        <f t="shared" si="107"/>
        <v>23.1</v>
      </c>
    </row>
    <row r="996" spans="1:13" hidden="1" x14ac:dyDescent="0.2">
      <c r="A996" s="86" t="s">
        <v>2110</v>
      </c>
      <c r="B996" s="85">
        <v>44352</v>
      </c>
      <c r="C996" s="86" t="s">
        <v>2111</v>
      </c>
      <c r="D996" s="123" t="s">
        <v>745</v>
      </c>
      <c r="E996" s="84" t="str">
        <f t="shared" si="102"/>
        <v>Adri</v>
      </c>
      <c r="F996" s="84" t="str">
        <f t="shared" si="103"/>
        <v>Roets</v>
      </c>
      <c r="G996" s="84" t="str">
        <f t="shared" si="104"/>
        <v>Men Master</v>
      </c>
      <c r="H996" s="84" t="str">
        <f t="shared" si="105"/>
        <v>Atlantic Angling Club</v>
      </c>
      <c r="I996" s="123"/>
      <c r="J996" s="123" t="s">
        <v>1405</v>
      </c>
      <c r="K996" s="123">
        <v>104</v>
      </c>
      <c r="L996" s="122">
        <f t="shared" si="106"/>
        <v>5</v>
      </c>
      <c r="M996" s="122">
        <f t="shared" si="107"/>
        <v>5</v>
      </c>
    </row>
    <row r="997" spans="1:13" hidden="1" x14ac:dyDescent="0.2">
      <c r="A997" s="86" t="s">
        <v>2110</v>
      </c>
      <c r="B997" s="85">
        <v>44352</v>
      </c>
      <c r="C997" s="86" t="s">
        <v>2111</v>
      </c>
      <c r="D997" s="123" t="s">
        <v>745</v>
      </c>
      <c r="E997" s="84" t="str">
        <f t="shared" si="102"/>
        <v>Adri</v>
      </c>
      <c r="F997" s="84" t="str">
        <f t="shared" si="103"/>
        <v>Roets</v>
      </c>
      <c r="G997" s="84" t="str">
        <f t="shared" si="104"/>
        <v>Men Master</v>
      </c>
      <c r="H997" s="84" t="str">
        <f t="shared" si="105"/>
        <v>Atlantic Angling Club</v>
      </c>
      <c r="I997" s="123"/>
      <c r="J997" s="123" t="s">
        <v>1405</v>
      </c>
      <c r="K997" s="123">
        <v>106</v>
      </c>
      <c r="L997" s="122">
        <f t="shared" si="106"/>
        <v>5.3</v>
      </c>
      <c r="M997" s="122">
        <f t="shared" si="107"/>
        <v>5.3</v>
      </c>
    </row>
    <row r="998" spans="1:13" hidden="1" x14ac:dyDescent="0.2">
      <c r="A998" s="86" t="s">
        <v>2110</v>
      </c>
      <c r="B998" s="85">
        <v>44352</v>
      </c>
      <c r="C998" s="86" t="s">
        <v>2111</v>
      </c>
      <c r="D998" s="123" t="s">
        <v>745</v>
      </c>
      <c r="E998" s="84" t="str">
        <f t="shared" si="102"/>
        <v>Adri</v>
      </c>
      <c r="F998" s="84" t="str">
        <f t="shared" si="103"/>
        <v>Roets</v>
      </c>
      <c r="G998" s="84" t="str">
        <f t="shared" si="104"/>
        <v>Men Master</v>
      </c>
      <c r="H998" s="84" t="str">
        <f t="shared" si="105"/>
        <v>Atlantic Angling Club</v>
      </c>
      <c r="I998" s="123"/>
      <c r="J998" s="123" t="s">
        <v>1405</v>
      </c>
      <c r="K998" s="123">
        <v>126</v>
      </c>
      <c r="L998" s="122">
        <f t="shared" si="106"/>
        <v>9.6</v>
      </c>
      <c r="M998" s="122">
        <f t="shared" si="107"/>
        <v>9.6</v>
      </c>
    </row>
    <row r="999" spans="1:13" hidden="1" x14ac:dyDescent="0.2">
      <c r="A999" s="86" t="s">
        <v>2110</v>
      </c>
      <c r="B999" s="85">
        <v>44352</v>
      </c>
      <c r="C999" s="86" t="s">
        <v>2111</v>
      </c>
      <c r="D999" s="123" t="s">
        <v>682</v>
      </c>
      <c r="E999" s="84" t="str">
        <f t="shared" si="102"/>
        <v>Hennie</v>
      </c>
      <c r="F999" s="84" t="str">
        <f t="shared" si="103"/>
        <v>Roets</v>
      </c>
      <c r="G999" s="84" t="str">
        <f t="shared" si="104"/>
        <v>Men Veteran</v>
      </c>
      <c r="H999" s="84" t="str">
        <f t="shared" si="105"/>
        <v>Atlantic Angling Club</v>
      </c>
      <c r="I999" s="123"/>
      <c r="J999" s="123" t="s">
        <v>1405</v>
      </c>
      <c r="K999" s="123">
        <v>152</v>
      </c>
      <c r="L999" s="122">
        <f t="shared" si="106"/>
        <v>18.2</v>
      </c>
      <c r="M999" s="122">
        <f t="shared" si="107"/>
        <v>18.2</v>
      </c>
    </row>
    <row r="1000" spans="1:13" hidden="1" x14ac:dyDescent="0.2">
      <c r="A1000" s="86" t="s">
        <v>2110</v>
      </c>
      <c r="B1000" s="85">
        <v>44352</v>
      </c>
      <c r="C1000" s="86" t="s">
        <v>2111</v>
      </c>
      <c r="D1000" s="123" t="s">
        <v>1699</v>
      </c>
      <c r="E1000" s="84" t="str">
        <f t="shared" si="102"/>
        <v>Stefano</v>
      </c>
      <c r="F1000" s="84" t="str">
        <f t="shared" si="103"/>
        <v>Strappazzon</v>
      </c>
      <c r="G1000" s="84" t="str">
        <f t="shared" si="104"/>
        <v>Men Senior</v>
      </c>
      <c r="H1000" s="84" t="str">
        <f t="shared" si="105"/>
        <v>Atlantic Angling Club</v>
      </c>
      <c r="I1000" s="123"/>
      <c r="J1000" s="123"/>
      <c r="K1000" s="123"/>
      <c r="L1000" s="122" t="str">
        <f t="shared" si="106"/>
        <v/>
      </c>
      <c r="M1000" s="122" t="str">
        <f t="shared" si="107"/>
        <v/>
      </c>
    </row>
    <row r="1001" spans="1:13" hidden="1" x14ac:dyDescent="0.2">
      <c r="A1001" s="86" t="s">
        <v>2110</v>
      </c>
      <c r="B1001" s="85">
        <v>44352</v>
      </c>
      <c r="C1001" s="86" t="s">
        <v>2111</v>
      </c>
      <c r="D1001" s="123" t="s">
        <v>1264</v>
      </c>
      <c r="E1001" s="84" t="str">
        <f t="shared" si="102"/>
        <v>Karmen</v>
      </c>
      <c r="F1001" s="84" t="str">
        <f t="shared" si="103"/>
        <v>Mynhardt</v>
      </c>
      <c r="G1001" s="84" t="str">
        <f t="shared" si="104"/>
        <v>Ladies Master</v>
      </c>
      <c r="H1001" s="84" t="str">
        <f t="shared" si="105"/>
        <v>Atlantic Angling Club</v>
      </c>
      <c r="I1001" s="123"/>
      <c r="J1001" s="123"/>
      <c r="K1001" s="123"/>
      <c r="L1001" s="122" t="str">
        <f t="shared" si="106"/>
        <v/>
      </c>
      <c r="M1001" s="122" t="str">
        <f t="shared" si="107"/>
        <v/>
      </c>
    </row>
    <row r="1002" spans="1:13" hidden="1" x14ac:dyDescent="0.2">
      <c r="A1002" s="86" t="s">
        <v>2110</v>
      </c>
      <c r="B1002" s="85">
        <v>44352</v>
      </c>
      <c r="C1002" s="86" t="s">
        <v>2111</v>
      </c>
      <c r="D1002" s="123" t="s">
        <v>999</v>
      </c>
      <c r="E1002" s="84" t="str">
        <f t="shared" si="102"/>
        <v>Sarel</v>
      </c>
      <c r="F1002" s="84" t="str">
        <f t="shared" si="103"/>
        <v>Mynhardt</v>
      </c>
      <c r="G1002" s="84" t="str">
        <f t="shared" si="104"/>
        <v>Men Master</v>
      </c>
      <c r="H1002" s="84" t="str">
        <f t="shared" si="105"/>
        <v>Atlantic Angling Club</v>
      </c>
      <c r="I1002" s="123"/>
      <c r="J1002" s="123"/>
      <c r="K1002" s="123"/>
      <c r="L1002" s="122" t="str">
        <f t="shared" si="106"/>
        <v/>
      </c>
      <c r="M1002" s="122" t="str">
        <f t="shared" si="107"/>
        <v/>
      </c>
    </row>
    <row r="1003" spans="1:13" hidden="1" x14ac:dyDescent="0.2">
      <c r="A1003" s="86" t="s">
        <v>2110</v>
      </c>
      <c r="B1003" s="85">
        <v>44352</v>
      </c>
      <c r="C1003" s="86" t="s">
        <v>2111</v>
      </c>
      <c r="D1003" s="123" t="s">
        <v>560</v>
      </c>
      <c r="E1003" s="84" t="str">
        <f t="shared" si="102"/>
        <v>Jörg</v>
      </c>
      <c r="F1003" s="84" t="str">
        <f t="shared" si="103"/>
        <v>Walter</v>
      </c>
      <c r="G1003" s="84" t="str">
        <f t="shared" si="104"/>
        <v>Men Grand Masters</v>
      </c>
      <c r="H1003" s="84" t="str">
        <f t="shared" si="105"/>
        <v>Atlantic Angling Club</v>
      </c>
      <c r="I1003" s="123"/>
      <c r="J1003" s="123"/>
      <c r="K1003" s="123"/>
      <c r="L1003" s="122" t="str">
        <f t="shared" si="106"/>
        <v/>
      </c>
      <c r="M1003" s="122" t="str">
        <f t="shared" si="107"/>
        <v/>
      </c>
    </row>
    <row r="1004" spans="1:13" hidden="1" x14ac:dyDescent="0.2">
      <c r="A1004" s="86" t="s">
        <v>2110</v>
      </c>
      <c r="B1004" s="85">
        <v>44352</v>
      </c>
      <c r="C1004" s="86" t="s">
        <v>2111</v>
      </c>
      <c r="D1004" s="123" t="s">
        <v>770</v>
      </c>
      <c r="E1004" s="84" t="str">
        <f t="shared" si="102"/>
        <v>Henning</v>
      </c>
      <c r="F1004" s="84" t="str">
        <f t="shared" si="103"/>
        <v>Du plessis</v>
      </c>
      <c r="G1004" s="84" t="str">
        <f t="shared" si="104"/>
        <v>Men Master</v>
      </c>
      <c r="H1004" s="84" t="str">
        <f t="shared" si="105"/>
        <v>Atlantic Angling Club</v>
      </c>
      <c r="I1004" s="123"/>
      <c r="J1004" s="123" t="s">
        <v>1405</v>
      </c>
      <c r="K1004" s="123">
        <v>103</v>
      </c>
      <c r="L1004" s="122">
        <f t="shared" si="106"/>
        <v>4.8</v>
      </c>
      <c r="M1004" s="122">
        <f t="shared" si="107"/>
        <v>4.8</v>
      </c>
    </row>
    <row r="1005" spans="1:13" hidden="1" x14ac:dyDescent="0.2">
      <c r="A1005" s="86" t="s">
        <v>2110</v>
      </c>
      <c r="B1005" s="85">
        <v>44352</v>
      </c>
      <c r="C1005" s="86" t="s">
        <v>2111</v>
      </c>
      <c r="D1005" s="123" t="s">
        <v>770</v>
      </c>
      <c r="E1005" s="84" t="str">
        <f t="shared" si="102"/>
        <v>Henning</v>
      </c>
      <c r="F1005" s="84" t="str">
        <f t="shared" si="103"/>
        <v>Du plessis</v>
      </c>
      <c r="G1005" s="84" t="str">
        <f t="shared" si="104"/>
        <v>Men Master</v>
      </c>
      <c r="H1005" s="84" t="str">
        <f t="shared" si="105"/>
        <v>Atlantic Angling Club</v>
      </c>
      <c r="I1005" s="123"/>
      <c r="J1005" s="123" t="s">
        <v>1406</v>
      </c>
      <c r="K1005" s="123"/>
      <c r="L1005" s="122" t="str">
        <f t="shared" si="106"/>
        <v/>
      </c>
      <c r="M1005" s="122" t="str">
        <f t="shared" si="107"/>
        <v/>
      </c>
    </row>
    <row r="1006" spans="1:13" hidden="1" x14ac:dyDescent="0.2">
      <c r="A1006" s="86" t="s">
        <v>2110</v>
      </c>
      <c r="B1006" s="85">
        <v>44352</v>
      </c>
      <c r="C1006" s="86" t="s">
        <v>2111</v>
      </c>
      <c r="D1006" s="123" t="s">
        <v>1791</v>
      </c>
      <c r="E1006" s="84" t="str">
        <f t="shared" si="102"/>
        <v>Espe</v>
      </c>
      <c r="F1006" s="84" t="str">
        <f t="shared" si="103"/>
        <v>Steyl</v>
      </c>
      <c r="G1006" s="84" t="str">
        <f t="shared" si="104"/>
        <v>Men Veteran</v>
      </c>
      <c r="H1006" s="84" t="str">
        <f t="shared" si="105"/>
        <v>Atlantic Angling Club</v>
      </c>
      <c r="I1006" s="123" t="s">
        <v>9</v>
      </c>
      <c r="J1006" s="123"/>
      <c r="K1006" s="123">
        <v>33</v>
      </c>
      <c r="L1006" s="122">
        <f t="shared" si="106"/>
        <v>0.7</v>
      </c>
      <c r="M1006" s="122">
        <f t="shared" si="107"/>
        <v>0.7</v>
      </c>
    </row>
    <row r="1007" spans="1:13" hidden="1" x14ac:dyDescent="0.2">
      <c r="A1007" s="86" t="s">
        <v>2110</v>
      </c>
      <c r="B1007" s="85">
        <v>44352</v>
      </c>
      <c r="C1007" s="86" t="s">
        <v>2111</v>
      </c>
      <c r="D1007" s="123" t="s">
        <v>1791</v>
      </c>
      <c r="E1007" s="84" t="str">
        <f t="shared" si="102"/>
        <v>Espe</v>
      </c>
      <c r="F1007" s="84" t="str">
        <f t="shared" si="103"/>
        <v>Steyl</v>
      </c>
      <c r="G1007" s="84" t="str">
        <f t="shared" si="104"/>
        <v>Men Veteran</v>
      </c>
      <c r="H1007" s="84" t="str">
        <f t="shared" si="105"/>
        <v>Atlantic Angling Club</v>
      </c>
      <c r="I1007" s="123" t="s">
        <v>9</v>
      </c>
      <c r="J1007" s="123"/>
      <c r="K1007" s="123">
        <v>30</v>
      </c>
      <c r="L1007" s="122">
        <f t="shared" si="106"/>
        <v>0.5</v>
      </c>
      <c r="M1007" s="122">
        <f t="shared" si="107"/>
        <v>0.5</v>
      </c>
    </row>
    <row r="1008" spans="1:13" hidden="1" x14ac:dyDescent="0.2">
      <c r="A1008" s="86" t="s">
        <v>2110</v>
      </c>
      <c r="B1008" s="85">
        <v>44352</v>
      </c>
      <c r="C1008" s="86" t="s">
        <v>2111</v>
      </c>
      <c r="D1008" s="123" t="s">
        <v>995</v>
      </c>
      <c r="E1008" s="84" t="str">
        <f t="shared" si="102"/>
        <v>Jaco</v>
      </c>
      <c r="F1008" s="84" t="str">
        <f t="shared" si="103"/>
        <v>Venter</v>
      </c>
      <c r="G1008" s="84" t="str">
        <f t="shared" si="104"/>
        <v>Men Master</v>
      </c>
      <c r="H1008" s="84" t="str">
        <f t="shared" si="105"/>
        <v>Atlantic Angling Club</v>
      </c>
      <c r="I1008" s="123"/>
      <c r="J1008" s="123"/>
      <c r="K1008" s="123"/>
      <c r="L1008" s="122" t="str">
        <f t="shared" si="106"/>
        <v/>
      </c>
      <c r="M1008" s="122" t="str">
        <f t="shared" si="107"/>
        <v/>
      </c>
    </row>
    <row r="1009" spans="1:13" hidden="1" x14ac:dyDescent="0.2">
      <c r="A1009" s="86" t="s">
        <v>2110</v>
      </c>
      <c r="B1009" s="85">
        <v>44352</v>
      </c>
      <c r="C1009" s="86" t="s">
        <v>2111</v>
      </c>
      <c r="D1009" s="123" t="s">
        <v>548</v>
      </c>
      <c r="E1009" s="84" t="str">
        <f t="shared" si="102"/>
        <v>Johan</v>
      </c>
      <c r="F1009" s="84" t="str">
        <f t="shared" si="103"/>
        <v>Mostert</v>
      </c>
      <c r="G1009" s="84" t="str">
        <f t="shared" si="104"/>
        <v>Men Senior</v>
      </c>
      <c r="H1009" s="84" t="str">
        <f t="shared" si="105"/>
        <v>Atlantic Angling Club</v>
      </c>
      <c r="I1009" s="123" t="s">
        <v>19</v>
      </c>
      <c r="J1009" s="123"/>
      <c r="K1009" s="123">
        <v>54</v>
      </c>
      <c r="L1009" s="122">
        <f t="shared" si="106"/>
        <v>1.6</v>
      </c>
      <c r="M1009" s="122">
        <f t="shared" si="107"/>
        <v>1.6</v>
      </c>
    </row>
    <row r="1010" spans="1:13" hidden="1" x14ac:dyDescent="0.2">
      <c r="A1010" s="86" t="s">
        <v>2110</v>
      </c>
      <c r="B1010" s="85">
        <v>44352</v>
      </c>
      <c r="C1010" s="86" t="s">
        <v>2111</v>
      </c>
      <c r="D1010" s="123" t="s">
        <v>776</v>
      </c>
      <c r="E1010" s="84" t="str">
        <f t="shared" si="102"/>
        <v>Natasha</v>
      </c>
      <c r="F1010" s="84" t="str">
        <f t="shared" si="103"/>
        <v>Mostert</v>
      </c>
      <c r="G1010" s="84" t="str">
        <f t="shared" si="104"/>
        <v>Ladies Senior</v>
      </c>
      <c r="H1010" s="84" t="str">
        <f t="shared" si="105"/>
        <v>Atlantic Angling Club</v>
      </c>
      <c r="I1010" s="123"/>
      <c r="J1010" s="123"/>
      <c r="K1010" s="123"/>
      <c r="L1010" s="122" t="str">
        <f t="shared" si="106"/>
        <v/>
      </c>
      <c r="M1010" s="122" t="str">
        <f t="shared" si="107"/>
        <v/>
      </c>
    </row>
    <row r="1011" spans="1:13" hidden="1" x14ac:dyDescent="0.2">
      <c r="A1011" s="86" t="s">
        <v>2110</v>
      </c>
      <c r="B1011" s="85">
        <v>44352</v>
      </c>
      <c r="C1011" s="86" t="s">
        <v>2111</v>
      </c>
      <c r="D1011" s="123" t="s">
        <v>996</v>
      </c>
      <c r="E1011" s="84" t="str">
        <f t="shared" si="102"/>
        <v>Andries</v>
      </c>
      <c r="F1011" s="84" t="str">
        <f t="shared" si="103"/>
        <v>Burger</v>
      </c>
      <c r="G1011" s="84" t="str">
        <f t="shared" si="104"/>
        <v>Men Master</v>
      </c>
      <c r="H1011" s="84" t="str">
        <f t="shared" si="105"/>
        <v>Atlantic Angling Club</v>
      </c>
      <c r="I1011" s="123" t="s">
        <v>19</v>
      </c>
      <c r="J1011" s="123"/>
      <c r="K1011" s="123">
        <v>59</v>
      </c>
      <c r="L1011" s="122">
        <f t="shared" si="106"/>
        <v>2.1</v>
      </c>
      <c r="M1011" s="122">
        <f t="shared" si="107"/>
        <v>2.1</v>
      </c>
    </row>
    <row r="1012" spans="1:13" hidden="1" x14ac:dyDescent="0.2">
      <c r="A1012" s="86" t="s">
        <v>2110</v>
      </c>
      <c r="B1012" s="85">
        <v>44352</v>
      </c>
      <c r="C1012" s="86" t="s">
        <v>2111</v>
      </c>
      <c r="D1012" s="123" t="s">
        <v>1570</v>
      </c>
      <c r="E1012" s="84" t="str">
        <f t="shared" si="102"/>
        <v>Andre</v>
      </c>
      <c r="F1012" s="84" t="str">
        <f t="shared" si="103"/>
        <v>Bachran</v>
      </c>
      <c r="G1012" s="84" t="str">
        <f t="shared" si="104"/>
        <v>Men Master</v>
      </c>
      <c r="H1012" s="84" t="str">
        <f t="shared" si="105"/>
        <v>Atlantic Angling Club</v>
      </c>
      <c r="I1012" s="123"/>
      <c r="J1012" s="123"/>
      <c r="K1012" s="123"/>
      <c r="L1012" s="122" t="str">
        <f t="shared" si="106"/>
        <v/>
      </c>
      <c r="M1012" s="122" t="str">
        <f t="shared" si="107"/>
        <v/>
      </c>
    </row>
    <row r="1013" spans="1:13" hidden="1" x14ac:dyDescent="0.2">
      <c r="A1013" s="86" t="s">
        <v>2110</v>
      </c>
      <c r="B1013" s="85">
        <v>44352</v>
      </c>
      <c r="C1013" s="86" t="s">
        <v>2111</v>
      </c>
      <c r="D1013" s="123" t="s">
        <v>1849</v>
      </c>
      <c r="E1013" s="84" t="str">
        <f t="shared" si="102"/>
        <v>Jacobus</v>
      </c>
      <c r="F1013" s="84" t="str">
        <f t="shared" si="103"/>
        <v>Steyl</v>
      </c>
      <c r="G1013" s="84" t="str">
        <f t="shared" si="104"/>
        <v>Men Grand Masters</v>
      </c>
      <c r="H1013" s="84" t="str">
        <f t="shared" si="105"/>
        <v>Atlantic Angling Club</v>
      </c>
      <c r="I1013" s="123" t="s">
        <v>9</v>
      </c>
      <c r="J1013" s="123"/>
      <c r="K1013" s="123">
        <v>30</v>
      </c>
      <c r="L1013" s="122">
        <f t="shared" si="106"/>
        <v>0.5</v>
      </c>
      <c r="M1013" s="122">
        <f t="shared" si="107"/>
        <v>0.5</v>
      </c>
    </row>
    <row r="1014" spans="1:13" hidden="1" x14ac:dyDescent="0.2">
      <c r="A1014" s="86" t="s">
        <v>2110</v>
      </c>
      <c r="B1014" s="85">
        <v>44352</v>
      </c>
      <c r="C1014" s="86" t="s">
        <v>2111</v>
      </c>
      <c r="D1014" s="123" t="s">
        <v>1352</v>
      </c>
      <c r="E1014" s="84" t="str">
        <f t="shared" si="102"/>
        <v>Ryan</v>
      </c>
      <c r="F1014" s="84" t="str">
        <f t="shared" si="103"/>
        <v>Wolmarans</v>
      </c>
      <c r="G1014" s="84" t="str">
        <f t="shared" si="104"/>
        <v>Men Senior</v>
      </c>
      <c r="H1014" s="84" t="str">
        <f t="shared" si="105"/>
        <v>Atlantic Angling Club</v>
      </c>
      <c r="I1014" s="123"/>
      <c r="J1014" s="123"/>
      <c r="K1014" s="123"/>
      <c r="L1014" s="122" t="str">
        <f t="shared" si="106"/>
        <v/>
      </c>
      <c r="M1014" s="122" t="str">
        <f t="shared" si="107"/>
        <v/>
      </c>
    </row>
    <row r="1015" spans="1:13" hidden="1" x14ac:dyDescent="0.2">
      <c r="A1015" s="86" t="s">
        <v>2110</v>
      </c>
      <c r="B1015" s="85">
        <v>44352</v>
      </c>
      <c r="C1015" s="86" t="s">
        <v>2111</v>
      </c>
      <c r="D1015" s="123" t="s">
        <v>1936</v>
      </c>
      <c r="E1015" s="84" t="str">
        <f t="shared" si="102"/>
        <v>Andre</v>
      </c>
      <c r="F1015" s="84" t="str">
        <f t="shared" si="103"/>
        <v>Nell</v>
      </c>
      <c r="G1015" s="84" t="str">
        <f t="shared" si="104"/>
        <v>Men Grand Masters</v>
      </c>
      <c r="H1015" s="84" t="str">
        <f t="shared" si="105"/>
        <v>Atlantic Angling Club</v>
      </c>
      <c r="I1015" s="123" t="s">
        <v>9</v>
      </c>
      <c r="J1015" s="123"/>
      <c r="K1015" s="123">
        <v>32</v>
      </c>
      <c r="L1015" s="122">
        <f t="shared" si="106"/>
        <v>0.6</v>
      </c>
      <c r="M1015" s="122">
        <f t="shared" si="107"/>
        <v>0.6</v>
      </c>
    </row>
    <row r="1016" spans="1:13" hidden="1" x14ac:dyDescent="0.2">
      <c r="A1016" s="86" t="s">
        <v>2110</v>
      </c>
      <c r="B1016" s="85">
        <v>44352</v>
      </c>
      <c r="C1016" s="86" t="s">
        <v>2111</v>
      </c>
      <c r="D1016" s="123" t="s">
        <v>1936</v>
      </c>
      <c r="E1016" s="84" t="str">
        <f t="shared" si="102"/>
        <v>Andre</v>
      </c>
      <c r="F1016" s="84" t="str">
        <f t="shared" si="103"/>
        <v>Nell</v>
      </c>
      <c r="G1016" s="84" t="str">
        <f t="shared" si="104"/>
        <v>Men Grand Masters</v>
      </c>
      <c r="H1016" s="84" t="str">
        <f t="shared" si="105"/>
        <v>Atlantic Angling Club</v>
      </c>
      <c r="I1016" s="123" t="s">
        <v>9</v>
      </c>
      <c r="J1016" s="123"/>
      <c r="K1016" s="123">
        <v>34</v>
      </c>
      <c r="L1016" s="122">
        <f t="shared" si="106"/>
        <v>0.7</v>
      </c>
      <c r="M1016" s="122">
        <f t="shared" si="107"/>
        <v>0.7</v>
      </c>
    </row>
    <row r="1017" spans="1:13" hidden="1" x14ac:dyDescent="0.2">
      <c r="A1017" s="86" t="s">
        <v>2110</v>
      </c>
      <c r="B1017" s="85">
        <v>44352</v>
      </c>
      <c r="C1017" s="86" t="s">
        <v>2111</v>
      </c>
      <c r="D1017" s="123" t="s">
        <v>1936</v>
      </c>
      <c r="E1017" s="84" t="str">
        <f t="shared" si="102"/>
        <v>Andre</v>
      </c>
      <c r="F1017" s="84" t="str">
        <f t="shared" si="103"/>
        <v>Nell</v>
      </c>
      <c r="G1017" s="84" t="str">
        <f t="shared" si="104"/>
        <v>Men Grand Masters</v>
      </c>
      <c r="H1017" s="84" t="str">
        <f t="shared" si="105"/>
        <v>Atlantic Angling Club</v>
      </c>
      <c r="I1017" s="123" t="s">
        <v>9</v>
      </c>
      <c r="J1017" s="123"/>
      <c r="K1017" s="123">
        <v>30</v>
      </c>
      <c r="L1017" s="122">
        <f t="shared" si="106"/>
        <v>0.5</v>
      </c>
      <c r="M1017" s="122">
        <f t="shared" si="107"/>
        <v>0.5</v>
      </c>
    </row>
    <row r="1018" spans="1:13" hidden="1" x14ac:dyDescent="0.2">
      <c r="A1018" s="86" t="s">
        <v>2110</v>
      </c>
      <c r="B1018" s="85">
        <v>44352</v>
      </c>
      <c r="C1018" s="86" t="s">
        <v>2111</v>
      </c>
      <c r="D1018" s="123" t="s">
        <v>1936</v>
      </c>
      <c r="E1018" s="84" t="str">
        <f t="shared" si="102"/>
        <v>Andre</v>
      </c>
      <c r="F1018" s="84" t="str">
        <f t="shared" si="103"/>
        <v>Nell</v>
      </c>
      <c r="G1018" s="84" t="str">
        <f t="shared" si="104"/>
        <v>Men Grand Masters</v>
      </c>
      <c r="H1018" s="84" t="str">
        <f t="shared" si="105"/>
        <v>Atlantic Angling Club</v>
      </c>
      <c r="I1018" s="123" t="s">
        <v>9</v>
      </c>
      <c r="J1018" s="123"/>
      <c r="K1018" s="123">
        <v>31</v>
      </c>
      <c r="L1018" s="122">
        <f t="shared" si="106"/>
        <v>0.5</v>
      </c>
      <c r="M1018" s="122">
        <f t="shared" si="107"/>
        <v>0.5</v>
      </c>
    </row>
    <row r="1019" spans="1:13" hidden="1" x14ac:dyDescent="0.2">
      <c r="A1019" s="86" t="s">
        <v>2110</v>
      </c>
      <c r="B1019" s="85">
        <v>44352</v>
      </c>
      <c r="C1019" s="86" t="s">
        <v>2111</v>
      </c>
      <c r="D1019" s="123" t="s">
        <v>916</v>
      </c>
      <c r="E1019" s="84" t="str">
        <f t="shared" si="102"/>
        <v>Wikus</v>
      </c>
      <c r="F1019" s="84" t="str">
        <f t="shared" si="103"/>
        <v>Pinaar</v>
      </c>
      <c r="G1019" s="84" t="str">
        <f t="shared" si="104"/>
        <v>Men Veteran</v>
      </c>
      <c r="H1019" s="84" t="str">
        <f t="shared" si="105"/>
        <v>Atlantic Angling Club</v>
      </c>
      <c r="I1019" s="123"/>
      <c r="J1019" s="123"/>
      <c r="K1019" s="123"/>
      <c r="L1019" s="122" t="str">
        <f t="shared" si="106"/>
        <v/>
      </c>
      <c r="M1019" s="122" t="str">
        <f t="shared" si="107"/>
        <v/>
      </c>
    </row>
    <row r="1020" spans="1:13" hidden="1" x14ac:dyDescent="0.2">
      <c r="A1020" s="86" t="s">
        <v>2110</v>
      </c>
      <c r="B1020" s="85">
        <v>44352</v>
      </c>
      <c r="C1020" s="86" t="s">
        <v>2111</v>
      </c>
      <c r="D1020" s="123" t="s">
        <v>1834</v>
      </c>
      <c r="E1020" s="84" t="str">
        <f t="shared" si="102"/>
        <v>Andy</v>
      </c>
      <c r="F1020" s="84" t="str">
        <f t="shared" si="103"/>
        <v>Welzig</v>
      </c>
      <c r="G1020" s="84" t="str">
        <f t="shared" si="104"/>
        <v>Men Master</v>
      </c>
      <c r="H1020" s="84" t="str">
        <f t="shared" si="105"/>
        <v>Atlantic Angling Club</v>
      </c>
      <c r="I1020" s="123"/>
      <c r="J1020" s="123"/>
      <c r="K1020" s="123"/>
      <c r="L1020" s="122" t="str">
        <f t="shared" si="106"/>
        <v/>
      </c>
      <c r="M1020" s="122" t="str">
        <f t="shared" si="107"/>
        <v/>
      </c>
    </row>
    <row r="1021" spans="1:13" hidden="1" x14ac:dyDescent="0.2">
      <c r="A1021" s="86" t="s">
        <v>2110</v>
      </c>
      <c r="B1021" s="85">
        <v>44352</v>
      </c>
      <c r="C1021" s="86" t="s">
        <v>2111</v>
      </c>
      <c r="D1021" s="123" t="s">
        <v>1709</v>
      </c>
      <c r="E1021" s="84" t="str">
        <f t="shared" si="102"/>
        <v>Sven</v>
      </c>
      <c r="F1021" s="84" t="str">
        <f t="shared" si="103"/>
        <v>Welzig</v>
      </c>
      <c r="G1021" s="84" t="str">
        <f t="shared" si="104"/>
        <v>Men U/21</v>
      </c>
      <c r="H1021" s="84" t="str">
        <f t="shared" si="105"/>
        <v>Atlantic Angling Club</v>
      </c>
      <c r="I1021" s="123"/>
      <c r="J1021" s="123"/>
      <c r="K1021" s="123"/>
      <c r="L1021" s="122" t="str">
        <f t="shared" si="106"/>
        <v/>
      </c>
      <c r="M1021" s="122" t="str">
        <f t="shared" si="107"/>
        <v/>
      </c>
    </row>
    <row r="1022" spans="1:13" hidden="1" x14ac:dyDescent="0.2">
      <c r="A1022" s="86" t="s">
        <v>2110</v>
      </c>
      <c r="B1022" s="85">
        <v>44352</v>
      </c>
      <c r="C1022" s="86" t="s">
        <v>2111</v>
      </c>
      <c r="D1022" s="123" t="s">
        <v>840</v>
      </c>
      <c r="E1022" s="84" t="str">
        <f t="shared" si="102"/>
        <v>Herman</v>
      </c>
      <c r="F1022" s="84" t="str">
        <f t="shared" si="103"/>
        <v>Krauze</v>
      </c>
      <c r="G1022" s="84" t="str">
        <f t="shared" si="104"/>
        <v>Men U/21</v>
      </c>
      <c r="H1022" s="84" t="str">
        <f t="shared" si="105"/>
        <v>Henties Bay</v>
      </c>
      <c r="I1022" s="123"/>
      <c r="J1022" s="123"/>
      <c r="K1022" s="123"/>
      <c r="L1022" s="122" t="str">
        <f t="shared" si="106"/>
        <v/>
      </c>
      <c r="M1022" s="122" t="str">
        <f t="shared" si="107"/>
        <v/>
      </c>
    </row>
    <row r="1023" spans="1:13" hidden="1" x14ac:dyDescent="0.2">
      <c r="A1023" s="86" t="s">
        <v>2110</v>
      </c>
      <c r="B1023" s="85">
        <v>44352</v>
      </c>
      <c r="C1023" s="86" t="s">
        <v>2111</v>
      </c>
      <c r="D1023" s="123" t="s">
        <v>738</v>
      </c>
      <c r="E1023" s="84" t="str">
        <f t="shared" si="102"/>
        <v>Chris</v>
      </c>
      <c r="F1023" s="84" t="str">
        <f t="shared" si="103"/>
        <v>Vorster</v>
      </c>
      <c r="G1023" s="84" t="str">
        <f t="shared" si="104"/>
        <v>Men Veteran</v>
      </c>
      <c r="H1023" s="84" t="str">
        <f t="shared" si="105"/>
        <v>Henties Bay</v>
      </c>
      <c r="I1023" s="123"/>
      <c r="J1023" s="123" t="s">
        <v>10</v>
      </c>
      <c r="K1023" s="123">
        <v>40</v>
      </c>
      <c r="L1023" s="122">
        <f t="shared" si="106"/>
        <v>1</v>
      </c>
      <c r="M1023" s="122">
        <f t="shared" si="107"/>
        <v>1</v>
      </c>
    </row>
    <row r="1024" spans="1:13" hidden="1" x14ac:dyDescent="0.2">
      <c r="A1024" s="86" t="s">
        <v>2110</v>
      </c>
      <c r="B1024" s="85">
        <v>44352</v>
      </c>
      <c r="C1024" s="86" t="s">
        <v>2111</v>
      </c>
      <c r="D1024" s="123" t="s">
        <v>717</v>
      </c>
      <c r="E1024" s="84" t="str">
        <f t="shared" ref="E1024:E1087" si="108">IF(D1024="","",VLOOKUP(D1024,Master,3,FALSE))</f>
        <v>Elaine</v>
      </c>
      <c r="F1024" s="84" t="str">
        <f t="shared" ref="F1024:F1087" si="109">IF(D1024="","",VLOOKUP(D1024,Master,4,FALSE))</f>
        <v>Vorster</v>
      </c>
      <c r="G1024" s="84" t="str">
        <f t="shared" ref="G1024:G1087" si="110">IF(D1024="","",VLOOKUP(D1024,Master,5,FALSE))</f>
        <v>Ladies Veteran</v>
      </c>
      <c r="H1024" s="84" t="str">
        <f t="shared" ref="H1024:H1087" si="111">IF(D1024="","",VLOOKUP(D1024,Master,2,FALSE))</f>
        <v>Henties Bay</v>
      </c>
      <c r="I1024" s="123"/>
      <c r="J1024" s="123" t="s">
        <v>20</v>
      </c>
      <c r="K1024" s="123">
        <v>75</v>
      </c>
      <c r="L1024" s="122">
        <f t="shared" ref="L1024:L1087" si="112">IF(K1024="","",IF(I1024="",ROUND(HLOOKUP(J1024,kgList,K1024,FALSE),1),ROUND(HLOOKUP(I1024,kgList,K1024,FALSE),1)))</f>
        <v>1.5</v>
      </c>
      <c r="M1024" s="122">
        <f t="shared" ref="M1024:M1087" si="113">IF(L1024="","",IF(COUNTA(I1024:J1024)&gt;1,"Edible or Inedible",IF(COUNTA(I1024)=1,L1024*1,IF(COUNTA(J1024)=1,L1024*1,"ERROR"))))</f>
        <v>1.5</v>
      </c>
    </row>
    <row r="1025" spans="1:13" hidden="1" x14ac:dyDescent="0.2">
      <c r="A1025" s="86" t="s">
        <v>2110</v>
      </c>
      <c r="B1025" s="85">
        <v>44352</v>
      </c>
      <c r="C1025" s="86" t="s">
        <v>2111</v>
      </c>
      <c r="D1025" s="123" t="s">
        <v>846</v>
      </c>
      <c r="E1025" s="84" t="str">
        <f t="shared" si="108"/>
        <v>Kobus</v>
      </c>
      <c r="F1025" s="84" t="str">
        <f t="shared" si="109"/>
        <v>Mostert</v>
      </c>
      <c r="G1025" s="84" t="str">
        <f t="shared" si="110"/>
        <v>Men Senior</v>
      </c>
      <c r="H1025" s="84" t="str">
        <f t="shared" si="111"/>
        <v>Henties Bay</v>
      </c>
      <c r="I1025" s="123"/>
      <c r="J1025" s="123"/>
      <c r="K1025" s="123"/>
      <c r="L1025" s="122" t="str">
        <f t="shared" si="112"/>
        <v/>
      </c>
      <c r="M1025" s="122" t="str">
        <f t="shared" si="113"/>
        <v/>
      </c>
    </row>
    <row r="1026" spans="1:13" hidden="1" x14ac:dyDescent="0.2">
      <c r="A1026" s="86" t="s">
        <v>2110</v>
      </c>
      <c r="B1026" s="85">
        <v>44352</v>
      </c>
      <c r="C1026" s="86" t="s">
        <v>2111</v>
      </c>
      <c r="D1026" s="123" t="s">
        <v>1576</v>
      </c>
      <c r="E1026" s="84" t="str">
        <f t="shared" si="108"/>
        <v>Tiaan</v>
      </c>
      <c r="F1026" s="84" t="str">
        <f t="shared" si="109"/>
        <v>Fourie</v>
      </c>
      <c r="G1026" s="84" t="str">
        <f t="shared" si="110"/>
        <v>Men Senior</v>
      </c>
      <c r="H1026" s="84" t="str">
        <f t="shared" si="111"/>
        <v>Henties Bay</v>
      </c>
      <c r="I1026" s="123"/>
      <c r="J1026" s="123" t="s">
        <v>1400</v>
      </c>
      <c r="K1026" s="123">
        <v>97</v>
      </c>
      <c r="L1026" s="122">
        <f t="shared" si="112"/>
        <v>11.6</v>
      </c>
      <c r="M1026" s="122">
        <f t="shared" si="113"/>
        <v>11.6</v>
      </c>
    </row>
    <row r="1027" spans="1:13" hidden="1" x14ac:dyDescent="0.2">
      <c r="A1027" s="86" t="s">
        <v>2110</v>
      </c>
      <c r="B1027" s="85">
        <v>44352</v>
      </c>
      <c r="C1027" s="86" t="s">
        <v>2111</v>
      </c>
      <c r="D1027" s="123" t="s">
        <v>732</v>
      </c>
      <c r="E1027" s="84" t="str">
        <f t="shared" si="108"/>
        <v>Louis</v>
      </c>
      <c r="F1027" s="84" t="str">
        <f t="shared" si="109"/>
        <v>Fenaux</v>
      </c>
      <c r="G1027" s="84" t="str">
        <f t="shared" si="110"/>
        <v>Men Veteran</v>
      </c>
      <c r="H1027" s="84" t="str">
        <f t="shared" si="111"/>
        <v>Henties Bay</v>
      </c>
      <c r="I1027" s="123"/>
      <c r="J1027" s="123"/>
      <c r="K1027" s="123"/>
      <c r="L1027" s="122" t="str">
        <f t="shared" si="112"/>
        <v/>
      </c>
      <c r="M1027" s="122" t="str">
        <f t="shared" si="113"/>
        <v/>
      </c>
    </row>
    <row r="1028" spans="1:13" hidden="1" x14ac:dyDescent="0.2">
      <c r="A1028" s="86" t="s">
        <v>2110</v>
      </c>
      <c r="B1028" s="85">
        <v>44352</v>
      </c>
      <c r="C1028" s="86" t="s">
        <v>2111</v>
      </c>
      <c r="D1028" s="123" t="s">
        <v>570</v>
      </c>
      <c r="E1028" s="84" t="str">
        <f t="shared" si="108"/>
        <v>Kobus</v>
      </c>
      <c r="F1028" s="84" t="str">
        <f t="shared" si="109"/>
        <v>Nel</v>
      </c>
      <c r="G1028" s="84" t="str">
        <f t="shared" si="110"/>
        <v>Men Master</v>
      </c>
      <c r="H1028" s="84" t="str">
        <f t="shared" si="111"/>
        <v>Henties Bay</v>
      </c>
      <c r="I1028" s="123"/>
      <c r="J1028" s="123"/>
      <c r="K1028" s="123"/>
      <c r="L1028" s="122" t="str">
        <f t="shared" si="112"/>
        <v/>
      </c>
      <c r="M1028" s="122" t="str">
        <f t="shared" si="113"/>
        <v/>
      </c>
    </row>
    <row r="1029" spans="1:13" hidden="1" x14ac:dyDescent="0.2">
      <c r="A1029" s="86" t="s">
        <v>2110</v>
      </c>
      <c r="B1029" s="85">
        <v>44352</v>
      </c>
      <c r="C1029" s="86" t="s">
        <v>2111</v>
      </c>
      <c r="D1029" s="123" t="s">
        <v>660</v>
      </c>
      <c r="E1029" s="84" t="str">
        <f t="shared" si="108"/>
        <v>Veronica</v>
      </c>
      <c r="F1029" s="84" t="str">
        <f t="shared" si="109"/>
        <v>Nel</v>
      </c>
      <c r="G1029" s="84" t="str">
        <f t="shared" si="110"/>
        <v>Ladies Master</v>
      </c>
      <c r="H1029" s="84" t="str">
        <f t="shared" si="111"/>
        <v>Henties Bay</v>
      </c>
      <c r="I1029" s="123"/>
      <c r="J1029" s="123"/>
      <c r="K1029" s="123"/>
      <c r="L1029" s="122" t="str">
        <f t="shared" si="112"/>
        <v/>
      </c>
      <c r="M1029" s="122" t="str">
        <f t="shared" si="113"/>
        <v/>
      </c>
    </row>
    <row r="1030" spans="1:13" hidden="1" x14ac:dyDescent="0.2">
      <c r="A1030" s="86" t="s">
        <v>2110</v>
      </c>
      <c r="B1030" s="85">
        <v>44352</v>
      </c>
      <c r="C1030" s="86" t="s">
        <v>2111</v>
      </c>
      <c r="D1030" s="123" t="s">
        <v>563</v>
      </c>
      <c r="E1030" s="84" t="str">
        <f t="shared" si="108"/>
        <v>Johan</v>
      </c>
      <c r="F1030" s="84" t="str">
        <f t="shared" si="109"/>
        <v>Agenbag</v>
      </c>
      <c r="G1030" s="84" t="str">
        <f t="shared" si="110"/>
        <v>Men Master</v>
      </c>
      <c r="H1030" s="84" t="str">
        <f t="shared" si="111"/>
        <v>Henties Bay</v>
      </c>
      <c r="I1030" s="123"/>
      <c r="J1030" s="123" t="s">
        <v>8</v>
      </c>
      <c r="K1030" s="123">
        <v>73</v>
      </c>
      <c r="L1030" s="122">
        <f t="shared" si="112"/>
        <v>3.1</v>
      </c>
      <c r="M1030" s="122">
        <f t="shared" si="113"/>
        <v>3.1</v>
      </c>
    </row>
    <row r="1031" spans="1:13" hidden="1" x14ac:dyDescent="0.2">
      <c r="A1031" s="86" t="s">
        <v>2110</v>
      </c>
      <c r="B1031" s="85">
        <v>44352</v>
      </c>
      <c r="C1031" s="86" t="s">
        <v>2111</v>
      </c>
      <c r="D1031" s="123" t="s">
        <v>1272</v>
      </c>
      <c r="E1031" s="84" t="str">
        <f t="shared" si="108"/>
        <v>Lourens</v>
      </c>
      <c r="F1031" s="84" t="str">
        <f t="shared" si="109"/>
        <v>Fourie</v>
      </c>
      <c r="G1031" s="84" t="str">
        <f t="shared" si="110"/>
        <v>Men Master</v>
      </c>
      <c r="H1031" s="84" t="str">
        <f t="shared" si="111"/>
        <v>Henties Bay</v>
      </c>
      <c r="I1031" s="123"/>
      <c r="J1031" s="123"/>
      <c r="K1031" s="123"/>
      <c r="L1031" s="122" t="str">
        <f t="shared" si="112"/>
        <v/>
      </c>
      <c r="M1031" s="122" t="str">
        <f t="shared" si="113"/>
        <v/>
      </c>
    </row>
    <row r="1032" spans="1:13" hidden="1" x14ac:dyDescent="0.2">
      <c r="A1032" s="86" t="s">
        <v>2110</v>
      </c>
      <c r="B1032" s="85">
        <v>44352</v>
      </c>
      <c r="C1032" s="86" t="s">
        <v>2111</v>
      </c>
      <c r="D1032" s="123" t="s">
        <v>805</v>
      </c>
      <c r="E1032" s="84" t="str">
        <f t="shared" si="108"/>
        <v>Heinz</v>
      </c>
      <c r="F1032" s="84" t="str">
        <f t="shared" si="109"/>
        <v>Bresele</v>
      </c>
      <c r="G1032" s="84" t="str">
        <f t="shared" si="110"/>
        <v>Men Grand Masters</v>
      </c>
      <c r="H1032" s="84" t="str">
        <f t="shared" si="111"/>
        <v>Henties Bay</v>
      </c>
      <c r="I1032" s="123" t="s">
        <v>19</v>
      </c>
      <c r="J1032" s="123"/>
      <c r="K1032" s="123">
        <v>43</v>
      </c>
      <c r="L1032" s="122">
        <f t="shared" si="112"/>
        <v>0.8</v>
      </c>
      <c r="M1032" s="122">
        <f t="shared" si="113"/>
        <v>0.8</v>
      </c>
    </row>
    <row r="1033" spans="1:13" hidden="1" x14ac:dyDescent="0.2">
      <c r="A1033" s="86" t="s">
        <v>2110</v>
      </c>
      <c r="B1033" s="85">
        <v>44352</v>
      </c>
      <c r="C1033" s="86" t="s">
        <v>2111</v>
      </c>
      <c r="D1033" s="123" t="s">
        <v>1135</v>
      </c>
      <c r="E1033" s="84" t="str">
        <f t="shared" si="108"/>
        <v>Johan</v>
      </c>
      <c r="F1033" s="84" t="str">
        <f t="shared" si="109"/>
        <v>Burger</v>
      </c>
      <c r="G1033" s="84" t="str">
        <f t="shared" si="110"/>
        <v>Men Master</v>
      </c>
      <c r="H1033" s="84" t="str">
        <f t="shared" si="111"/>
        <v>Henties Bay</v>
      </c>
      <c r="I1033" s="123"/>
      <c r="J1033" s="123" t="s">
        <v>1405</v>
      </c>
      <c r="K1033" s="123">
        <v>163</v>
      </c>
      <c r="L1033" s="122">
        <f t="shared" si="112"/>
        <v>23.1</v>
      </c>
      <c r="M1033" s="122">
        <f t="shared" si="113"/>
        <v>23.1</v>
      </c>
    </row>
    <row r="1034" spans="1:13" hidden="1" x14ac:dyDescent="0.2">
      <c r="A1034" s="86" t="s">
        <v>2110</v>
      </c>
      <c r="B1034" s="85">
        <v>44352</v>
      </c>
      <c r="C1034" s="86" t="s">
        <v>2111</v>
      </c>
      <c r="D1034" s="123" t="s">
        <v>1498</v>
      </c>
      <c r="E1034" s="84" t="str">
        <f t="shared" si="108"/>
        <v>Nadine</v>
      </c>
      <c r="F1034" s="84" t="str">
        <f t="shared" si="109"/>
        <v>Downing</v>
      </c>
      <c r="G1034" s="84" t="str">
        <f t="shared" si="110"/>
        <v>Ladies Veteran</v>
      </c>
      <c r="H1034" s="84" t="str">
        <f t="shared" si="111"/>
        <v>Henties Bay</v>
      </c>
      <c r="I1034" s="123"/>
      <c r="J1034" s="123"/>
      <c r="K1034" s="123"/>
      <c r="L1034" s="122" t="str">
        <f t="shared" si="112"/>
        <v/>
      </c>
      <c r="M1034" s="122" t="str">
        <f t="shared" si="113"/>
        <v/>
      </c>
    </row>
    <row r="1035" spans="1:13" hidden="1" x14ac:dyDescent="0.2">
      <c r="A1035" s="86" t="s">
        <v>2110</v>
      </c>
      <c r="B1035" s="85">
        <v>44352</v>
      </c>
      <c r="C1035" s="86" t="s">
        <v>2111</v>
      </c>
      <c r="D1035" s="123" t="s">
        <v>760</v>
      </c>
      <c r="E1035" s="84" t="str">
        <f t="shared" si="108"/>
        <v>Anneline</v>
      </c>
      <c r="F1035" s="84" t="str">
        <f t="shared" si="109"/>
        <v>Bresele</v>
      </c>
      <c r="G1035" s="84" t="str">
        <f t="shared" si="110"/>
        <v>Ladies Grand Masters</v>
      </c>
      <c r="H1035" s="84" t="str">
        <f t="shared" si="111"/>
        <v>Henties Bay</v>
      </c>
      <c r="I1035" s="123"/>
      <c r="J1035" s="123"/>
      <c r="K1035" s="123"/>
      <c r="L1035" s="122" t="str">
        <f t="shared" si="112"/>
        <v/>
      </c>
      <c r="M1035" s="122" t="str">
        <f t="shared" si="113"/>
        <v/>
      </c>
    </row>
    <row r="1036" spans="1:13" hidden="1" x14ac:dyDescent="0.2">
      <c r="A1036" s="86" t="s">
        <v>2110</v>
      </c>
      <c r="B1036" s="85">
        <v>44352</v>
      </c>
      <c r="C1036" s="86" t="s">
        <v>2111</v>
      </c>
      <c r="D1036" s="123" t="s">
        <v>581</v>
      </c>
      <c r="E1036" s="84" t="str">
        <f t="shared" si="108"/>
        <v>Leon</v>
      </c>
      <c r="F1036" s="84" t="str">
        <f t="shared" si="109"/>
        <v>Krauze</v>
      </c>
      <c r="G1036" s="84" t="str">
        <f t="shared" si="110"/>
        <v>Men Veteran</v>
      </c>
      <c r="H1036" s="84" t="str">
        <f t="shared" si="111"/>
        <v>Henties Bay</v>
      </c>
      <c r="I1036" s="123" t="s">
        <v>9</v>
      </c>
      <c r="J1036" s="123"/>
      <c r="K1036" s="123">
        <v>33</v>
      </c>
      <c r="L1036" s="122">
        <f t="shared" si="112"/>
        <v>0.7</v>
      </c>
      <c r="M1036" s="122">
        <f t="shared" si="113"/>
        <v>0.7</v>
      </c>
    </row>
    <row r="1037" spans="1:13" hidden="1" x14ac:dyDescent="0.2">
      <c r="A1037" s="86" t="s">
        <v>2110</v>
      </c>
      <c r="B1037" s="85">
        <v>44352</v>
      </c>
      <c r="C1037" s="86" t="s">
        <v>2111</v>
      </c>
      <c r="D1037" s="123" t="s">
        <v>687</v>
      </c>
      <c r="E1037" s="84" t="str">
        <f t="shared" si="108"/>
        <v>Lindie</v>
      </c>
      <c r="F1037" s="84" t="str">
        <f t="shared" si="109"/>
        <v>Krauze</v>
      </c>
      <c r="G1037" s="84" t="str">
        <f t="shared" si="110"/>
        <v>Ladies Veteran</v>
      </c>
      <c r="H1037" s="84" t="str">
        <f t="shared" si="111"/>
        <v>Henties Bay</v>
      </c>
      <c r="I1037" s="123"/>
      <c r="J1037" s="123" t="s">
        <v>1405</v>
      </c>
      <c r="K1037" s="123">
        <v>110</v>
      </c>
      <c r="L1037" s="122">
        <f t="shared" si="112"/>
        <v>6</v>
      </c>
      <c r="M1037" s="122">
        <f t="shared" si="113"/>
        <v>6</v>
      </c>
    </row>
    <row r="1038" spans="1:13" hidden="1" x14ac:dyDescent="0.2">
      <c r="A1038" s="86" t="s">
        <v>2110</v>
      </c>
      <c r="B1038" s="85">
        <v>44352</v>
      </c>
      <c r="C1038" s="86" t="s">
        <v>2111</v>
      </c>
      <c r="D1038" s="123" t="s">
        <v>632</v>
      </c>
      <c r="E1038" s="84" t="str">
        <f t="shared" si="108"/>
        <v>Simen</v>
      </c>
      <c r="F1038" s="84" t="str">
        <f t="shared" si="109"/>
        <v>Andersen</v>
      </c>
      <c r="G1038" s="84" t="str">
        <f t="shared" si="110"/>
        <v>Men Master</v>
      </c>
      <c r="H1038" s="84" t="str">
        <f t="shared" si="111"/>
        <v>Henties Bay</v>
      </c>
      <c r="I1038" s="123"/>
      <c r="J1038" s="123" t="s">
        <v>10</v>
      </c>
      <c r="K1038" s="123">
        <v>46</v>
      </c>
      <c r="L1038" s="122">
        <f t="shared" si="112"/>
        <v>1.5</v>
      </c>
      <c r="M1038" s="122">
        <f t="shared" si="113"/>
        <v>1.5</v>
      </c>
    </row>
    <row r="1039" spans="1:13" hidden="1" x14ac:dyDescent="0.2">
      <c r="A1039" s="86" t="s">
        <v>2110</v>
      </c>
      <c r="B1039" s="85">
        <v>44352</v>
      </c>
      <c r="C1039" s="86" t="s">
        <v>2111</v>
      </c>
      <c r="D1039" s="123" t="s">
        <v>651</v>
      </c>
      <c r="E1039" s="84" t="str">
        <f t="shared" si="108"/>
        <v>Michele</v>
      </c>
      <c r="F1039" s="84" t="str">
        <f t="shared" si="109"/>
        <v>Andersen</v>
      </c>
      <c r="G1039" s="84" t="str">
        <f t="shared" si="110"/>
        <v>Ladies Grand Masters</v>
      </c>
      <c r="H1039" s="84" t="str">
        <f t="shared" si="111"/>
        <v>Henties Bay</v>
      </c>
      <c r="I1039" s="123"/>
      <c r="J1039" s="123"/>
      <c r="K1039" s="123"/>
      <c r="L1039" s="122" t="str">
        <f t="shared" si="112"/>
        <v/>
      </c>
      <c r="M1039" s="122" t="str">
        <f t="shared" si="113"/>
        <v/>
      </c>
    </row>
    <row r="1040" spans="1:13" hidden="1" x14ac:dyDescent="0.2">
      <c r="A1040" s="86" t="s">
        <v>2110</v>
      </c>
      <c r="B1040" s="85">
        <v>44352</v>
      </c>
      <c r="C1040" s="86" t="s">
        <v>2111</v>
      </c>
      <c r="D1040" s="123" t="s">
        <v>608</v>
      </c>
      <c r="E1040" s="84" t="str">
        <f t="shared" si="108"/>
        <v>Carlien</v>
      </c>
      <c r="F1040" s="84" t="str">
        <f t="shared" si="109"/>
        <v>Steyn</v>
      </c>
      <c r="G1040" s="84" t="str">
        <f t="shared" si="110"/>
        <v>Ladies Veteran</v>
      </c>
      <c r="H1040" s="84" t="str">
        <f t="shared" si="111"/>
        <v>Welwitschia</v>
      </c>
      <c r="I1040" s="123"/>
      <c r="J1040" s="123" t="s">
        <v>1405</v>
      </c>
      <c r="K1040" s="123">
        <v>92</v>
      </c>
      <c r="L1040" s="122">
        <f t="shared" si="112"/>
        <v>3.3</v>
      </c>
      <c r="M1040" s="122">
        <f t="shared" si="113"/>
        <v>3.3</v>
      </c>
    </row>
    <row r="1041" spans="1:13" hidden="1" x14ac:dyDescent="0.2">
      <c r="A1041" s="86" t="s">
        <v>2110</v>
      </c>
      <c r="B1041" s="85">
        <v>44352</v>
      </c>
      <c r="C1041" s="86" t="s">
        <v>2111</v>
      </c>
      <c r="D1041" s="123" t="s">
        <v>1869</v>
      </c>
      <c r="E1041" s="84" t="str">
        <f t="shared" si="108"/>
        <v>Wenzel</v>
      </c>
      <c r="F1041" s="84" t="str">
        <f t="shared" si="109"/>
        <v>Smal</v>
      </c>
      <c r="G1041" s="84" t="str">
        <f t="shared" si="110"/>
        <v>Men Senior</v>
      </c>
      <c r="H1041" s="84" t="str">
        <f t="shared" si="111"/>
        <v>Welwitschia</v>
      </c>
      <c r="I1041" s="123"/>
      <c r="J1041" s="123"/>
      <c r="K1041" s="123"/>
      <c r="L1041" s="122" t="str">
        <f t="shared" si="112"/>
        <v/>
      </c>
      <c r="M1041" s="122" t="str">
        <f t="shared" si="113"/>
        <v/>
      </c>
    </row>
    <row r="1042" spans="1:13" hidden="1" x14ac:dyDescent="0.2">
      <c r="A1042" s="86" t="s">
        <v>2110</v>
      </c>
      <c r="B1042" s="85">
        <v>44352</v>
      </c>
      <c r="C1042" s="86" t="s">
        <v>2111</v>
      </c>
      <c r="D1042" s="123" t="s">
        <v>815</v>
      </c>
      <c r="E1042" s="84" t="str">
        <f t="shared" si="108"/>
        <v>Ras</v>
      </c>
      <c r="F1042" s="84" t="str">
        <f t="shared" si="109"/>
        <v>Van Der Westhuizen</v>
      </c>
      <c r="G1042" s="84" t="str">
        <f t="shared" si="110"/>
        <v>Men Senior</v>
      </c>
      <c r="H1042" s="84" t="str">
        <f t="shared" si="111"/>
        <v>Welwitschia</v>
      </c>
      <c r="I1042" s="123"/>
      <c r="J1042" s="123"/>
      <c r="K1042" s="123"/>
      <c r="L1042" s="122" t="str">
        <f t="shared" si="112"/>
        <v/>
      </c>
      <c r="M1042" s="122" t="str">
        <f t="shared" si="113"/>
        <v/>
      </c>
    </row>
    <row r="1043" spans="1:13" hidden="1" x14ac:dyDescent="0.2">
      <c r="A1043" s="86" t="s">
        <v>2110</v>
      </c>
      <c r="B1043" s="85">
        <v>44352</v>
      </c>
      <c r="C1043" s="86" t="s">
        <v>2111</v>
      </c>
      <c r="D1043" s="123" t="s">
        <v>1935</v>
      </c>
      <c r="E1043" s="84" t="str">
        <f t="shared" si="108"/>
        <v>Terence</v>
      </c>
      <c r="F1043" s="84" t="str">
        <f t="shared" si="109"/>
        <v>Knowles</v>
      </c>
      <c r="G1043" s="84" t="str">
        <f t="shared" si="110"/>
        <v>Men U/21</v>
      </c>
      <c r="H1043" s="84" t="str">
        <f t="shared" si="111"/>
        <v>Welwitschia</v>
      </c>
      <c r="I1043" s="123"/>
      <c r="J1043" s="123"/>
      <c r="K1043" s="123"/>
      <c r="L1043" s="122" t="str">
        <f t="shared" si="112"/>
        <v/>
      </c>
      <c r="M1043" s="122" t="str">
        <f t="shared" si="113"/>
        <v/>
      </c>
    </row>
    <row r="1044" spans="1:13" hidden="1" x14ac:dyDescent="0.2">
      <c r="A1044" s="86" t="s">
        <v>2110</v>
      </c>
      <c r="B1044" s="85">
        <v>44352</v>
      </c>
      <c r="C1044" s="86" t="s">
        <v>2111</v>
      </c>
      <c r="D1044" s="123" t="s">
        <v>551</v>
      </c>
      <c r="E1044" s="84" t="str">
        <f t="shared" si="108"/>
        <v>Willem</v>
      </c>
      <c r="F1044" s="84" t="str">
        <f t="shared" si="109"/>
        <v>Steyn</v>
      </c>
      <c r="G1044" s="84" t="str">
        <f t="shared" si="110"/>
        <v>Men Veteran</v>
      </c>
      <c r="H1044" s="84" t="str">
        <f t="shared" si="111"/>
        <v>Welwitschia</v>
      </c>
      <c r="I1044" s="123"/>
      <c r="J1044" s="123"/>
      <c r="K1044" s="123"/>
      <c r="L1044" s="122" t="str">
        <f t="shared" si="112"/>
        <v/>
      </c>
      <c r="M1044" s="122" t="str">
        <f t="shared" si="113"/>
        <v/>
      </c>
    </row>
    <row r="1045" spans="1:13" hidden="1" x14ac:dyDescent="0.2">
      <c r="A1045" s="86" t="s">
        <v>2110</v>
      </c>
      <c r="B1045" s="85">
        <v>44352</v>
      </c>
      <c r="C1045" s="86" t="s">
        <v>2111</v>
      </c>
      <c r="D1045" s="123" t="s">
        <v>540</v>
      </c>
      <c r="E1045" s="84" t="str">
        <f t="shared" si="108"/>
        <v>Bertie</v>
      </c>
      <c r="F1045" s="84" t="str">
        <f t="shared" si="109"/>
        <v>Diedericks</v>
      </c>
      <c r="G1045" s="84" t="str">
        <f t="shared" si="110"/>
        <v>Men Grand Masters</v>
      </c>
      <c r="H1045" s="84" t="str">
        <f t="shared" si="111"/>
        <v>Welwitschia</v>
      </c>
      <c r="I1045" s="123"/>
      <c r="J1045" s="123"/>
      <c r="K1045" s="123"/>
      <c r="L1045" s="122" t="str">
        <f t="shared" si="112"/>
        <v/>
      </c>
      <c r="M1045" s="122" t="str">
        <f t="shared" si="113"/>
        <v/>
      </c>
    </row>
    <row r="1046" spans="1:13" hidden="1" x14ac:dyDescent="0.2">
      <c r="A1046" s="86" t="s">
        <v>2110</v>
      </c>
      <c r="B1046" s="85">
        <v>44352</v>
      </c>
      <c r="C1046" s="86" t="s">
        <v>2111</v>
      </c>
      <c r="D1046" s="123" t="s">
        <v>553</v>
      </c>
      <c r="E1046" s="84" t="str">
        <f t="shared" si="108"/>
        <v>Johan</v>
      </c>
      <c r="F1046" s="84" t="str">
        <f t="shared" si="109"/>
        <v>Diedericks</v>
      </c>
      <c r="G1046" s="84" t="str">
        <f t="shared" si="110"/>
        <v>Men Senior</v>
      </c>
      <c r="H1046" s="84" t="str">
        <f t="shared" si="111"/>
        <v>Welwitschia</v>
      </c>
      <c r="I1046" s="123"/>
      <c r="J1046" s="123"/>
      <c r="K1046" s="123"/>
      <c r="L1046" s="122" t="str">
        <f t="shared" si="112"/>
        <v/>
      </c>
      <c r="M1046" s="122" t="str">
        <f t="shared" si="113"/>
        <v/>
      </c>
    </row>
    <row r="1047" spans="1:13" hidden="1" x14ac:dyDescent="0.2">
      <c r="A1047" s="86" t="s">
        <v>2110</v>
      </c>
      <c r="B1047" s="85">
        <v>44352</v>
      </c>
      <c r="C1047" s="86" t="s">
        <v>2111</v>
      </c>
      <c r="D1047" s="123" t="s">
        <v>1666</v>
      </c>
      <c r="E1047" s="84" t="str">
        <f t="shared" si="108"/>
        <v>GJ</v>
      </c>
      <c r="F1047" s="84" t="str">
        <f t="shared" si="109"/>
        <v>Oosthuizen</v>
      </c>
      <c r="G1047" s="84" t="str">
        <f t="shared" si="110"/>
        <v>Men Senior</v>
      </c>
      <c r="H1047" s="84" t="str">
        <f t="shared" si="111"/>
        <v>Welwitschia</v>
      </c>
      <c r="I1047" s="123" t="s">
        <v>9</v>
      </c>
      <c r="J1047" s="123"/>
      <c r="K1047" s="123">
        <v>33</v>
      </c>
      <c r="L1047" s="122">
        <f t="shared" si="112"/>
        <v>0.7</v>
      </c>
      <c r="M1047" s="122">
        <f t="shared" si="113"/>
        <v>0.7</v>
      </c>
    </row>
    <row r="1048" spans="1:13" hidden="1" x14ac:dyDescent="0.2">
      <c r="A1048" s="86" t="s">
        <v>2110</v>
      </c>
      <c r="B1048" s="85">
        <v>44352</v>
      </c>
      <c r="C1048" s="86" t="s">
        <v>2111</v>
      </c>
      <c r="D1048" s="123" t="s">
        <v>1666</v>
      </c>
      <c r="E1048" s="84" t="str">
        <f t="shared" si="108"/>
        <v>GJ</v>
      </c>
      <c r="F1048" s="84" t="str">
        <f t="shared" si="109"/>
        <v>Oosthuizen</v>
      </c>
      <c r="G1048" s="84" t="str">
        <f t="shared" si="110"/>
        <v>Men Senior</v>
      </c>
      <c r="H1048" s="84" t="str">
        <f t="shared" si="111"/>
        <v>Welwitschia</v>
      </c>
      <c r="I1048" s="123" t="s">
        <v>9</v>
      </c>
      <c r="J1048" s="123"/>
      <c r="K1048" s="123">
        <v>34</v>
      </c>
      <c r="L1048" s="122">
        <f t="shared" si="112"/>
        <v>0.7</v>
      </c>
      <c r="M1048" s="122">
        <f t="shared" si="113"/>
        <v>0.7</v>
      </c>
    </row>
    <row r="1049" spans="1:13" hidden="1" x14ac:dyDescent="0.2">
      <c r="A1049" s="86" t="s">
        <v>2110</v>
      </c>
      <c r="B1049" s="85">
        <v>44352</v>
      </c>
      <c r="C1049" s="86" t="s">
        <v>2111</v>
      </c>
      <c r="D1049" s="123" t="s">
        <v>1781</v>
      </c>
      <c r="E1049" s="84" t="str">
        <f t="shared" si="108"/>
        <v>Riaan</v>
      </c>
      <c r="F1049" s="84" t="str">
        <f t="shared" si="109"/>
        <v>Van Rhyn</v>
      </c>
      <c r="G1049" s="84" t="str">
        <f t="shared" si="110"/>
        <v>Men Senior</v>
      </c>
      <c r="H1049" s="84" t="str">
        <f t="shared" si="111"/>
        <v>Welwitschia</v>
      </c>
      <c r="I1049" s="123"/>
      <c r="J1049" s="123"/>
      <c r="K1049" s="123"/>
      <c r="L1049" s="122" t="str">
        <f t="shared" si="112"/>
        <v/>
      </c>
      <c r="M1049" s="122" t="str">
        <f t="shared" si="113"/>
        <v/>
      </c>
    </row>
    <row r="1050" spans="1:13" hidden="1" x14ac:dyDescent="0.2">
      <c r="A1050" s="86" t="s">
        <v>2110</v>
      </c>
      <c r="B1050" s="85">
        <v>44352</v>
      </c>
      <c r="C1050" s="86" t="s">
        <v>2111</v>
      </c>
      <c r="D1050" s="123" t="s">
        <v>740</v>
      </c>
      <c r="E1050" s="84" t="str">
        <f t="shared" si="108"/>
        <v>Andre</v>
      </c>
      <c r="F1050" s="84" t="str">
        <f t="shared" si="109"/>
        <v>Muller</v>
      </c>
      <c r="G1050" s="84" t="str">
        <f t="shared" si="110"/>
        <v>Men Grand Masters</v>
      </c>
      <c r="H1050" s="84" t="str">
        <f t="shared" si="111"/>
        <v>Welwitschia</v>
      </c>
      <c r="I1050" s="123"/>
      <c r="J1050" s="123"/>
      <c r="K1050" s="123"/>
      <c r="L1050" s="122" t="str">
        <f t="shared" si="112"/>
        <v/>
      </c>
      <c r="M1050" s="122" t="str">
        <f t="shared" si="113"/>
        <v/>
      </c>
    </row>
    <row r="1051" spans="1:13" hidden="1" x14ac:dyDescent="0.2">
      <c r="A1051" s="86" t="s">
        <v>2110</v>
      </c>
      <c r="B1051" s="85">
        <v>44352</v>
      </c>
      <c r="C1051" s="86" t="s">
        <v>2111</v>
      </c>
      <c r="D1051" s="123" t="s">
        <v>1089</v>
      </c>
      <c r="E1051" s="84" t="str">
        <f t="shared" si="108"/>
        <v>Bernd</v>
      </c>
      <c r="F1051" s="84" t="str">
        <f t="shared" si="109"/>
        <v>Beddies</v>
      </c>
      <c r="G1051" s="84" t="str">
        <f t="shared" si="110"/>
        <v>Men U/21</v>
      </c>
      <c r="H1051" s="84" t="str">
        <f t="shared" si="111"/>
        <v>Welwitschia</v>
      </c>
      <c r="I1051" s="123"/>
      <c r="J1051" s="123"/>
      <c r="K1051" s="123"/>
      <c r="L1051" s="122" t="str">
        <f t="shared" si="112"/>
        <v/>
      </c>
      <c r="M1051" s="122" t="str">
        <f t="shared" si="113"/>
        <v/>
      </c>
    </row>
    <row r="1052" spans="1:13" hidden="1" x14ac:dyDescent="0.2">
      <c r="A1052" s="86" t="s">
        <v>2110</v>
      </c>
      <c r="B1052" s="85">
        <v>44352</v>
      </c>
      <c r="C1052" s="86" t="s">
        <v>2111</v>
      </c>
      <c r="D1052" s="123" t="s">
        <v>603</v>
      </c>
      <c r="E1052" s="84" t="str">
        <f t="shared" si="108"/>
        <v>Nols</v>
      </c>
      <c r="F1052" s="84" t="str">
        <f t="shared" si="109"/>
        <v>Diedericks</v>
      </c>
      <c r="G1052" s="84" t="str">
        <f t="shared" si="110"/>
        <v>Men Senior</v>
      </c>
      <c r="H1052" s="84" t="str">
        <f t="shared" si="111"/>
        <v>Welwitschia</v>
      </c>
      <c r="I1052" s="123"/>
      <c r="J1052" s="123"/>
      <c r="K1052" s="123"/>
      <c r="L1052" s="122" t="str">
        <f t="shared" si="112"/>
        <v/>
      </c>
      <c r="M1052" s="122" t="str">
        <f t="shared" si="113"/>
        <v/>
      </c>
    </row>
    <row r="1053" spans="1:13" hidden="1" x14ac:dyDescent="0.2">
      <c r="A1053" s="86" t="s">
        <v>2110</v>
      </c>
      <c r="B1053" s="85">
        <v>44352</v>
      </c>
      <c r="C1053" s="86" t="s">
        <v>2111</v>
      </c>
      <c r="D1053" s="123" t="s">
        <v>744</v>
      </c>
      <c r="E1053" s="84" t="str">
        <f t="shared" si="108"/>
        <v>Ettienne</v>
      </c>
      <c r="F1053" s="84" t="str">
        <f t="shared" si="109"/>
        <v>Erasmus</v>
      </c>
      <c r="G1053" s="84" t="str">
        <f t="shared" si="110"/>
        <v>Men Veteran</v>
      </c>
      <c r="H1053" s="84" t="str">
        <f t="shared" si="111"/>
        <v>Okahandja</v>
      </c>
      <c r="I1053" s="123"/>
      <c r="J1053" s="123"/>
      <c r="K1053" s="123"/>
      <c r="L1053" s="122" t="str">
        <f t="shared" si="112"/>
        <v/>
      </c>
      <c r="M1053" s="122" t="str">
        <f t="shared" si="113"/>
        <v/>
      </c>
    </row>
    <row r="1054" spans="1:13" hidden="1" x14ac:dyDescent="0.2">
      <c r="A1054" s="86" t="s">
        <v>2110</v>
      </c>
      <c r="B1054" s="85">
        <v>44352</v>
      </c>
      <c r="C1054" s="86" t="s">
        <v>2111</v>
      </c>
      <c r="D1054" s="123" t="s">
        <v>667</v>
      </c>
      <c r="E1054" s="84" t="str">
        <f t="shared" si="108"/>
        <v>Loandro</v>
      </c>
      <c r="F1054" s="84" t="str">
        <f t="shared" si="109"/>
        <v>Erasmus</v>
      </c>
      <c r="G1054" s="84" t="str">
        <f t="shared" si="110"/>
        <v>Men Senior</v>
      </c>
      <c r="H1054" s="84" t="str">
        <f t="shared" si="111"/>
        <v>xOkahandja</v>
      </c>
      <c r="I1054" s="123"/>
      <c r="J1054" s="123"/>
      <c r="K1054" s="123"/>
      <c r="L1054" s="122" t="str">
        <f t="shared" si="112"/>
        <v/>
      </c>
      <c r="M1054" s="122" t="str">
        <f t="shared" si="113"/>
        <v/>
      </c>
    </row>
    <row r="1055" spans="1:13" hidden="1" x14ac:dyDescent="0.2">
      <c r="A1055" s="86" t="s">
        <v>2110</v>
      </c>
      <c r="B1055" s="85">
        <v>44352</v>
      </c>
      <c r="C1055" s="86" t="s">
        <v>2111</v>
      </c>
      <c r="D1055" s="123" t="s">
        <v>1858</v>
      </c>
      <c r="E1055" s="84" t="str">
        <f t="shared" si="108"/>
        <v>Heiko Jnr</v>
      </c>
      <c r="F1055" s="84" t="str">
        <f t="shared" si="109"/>
        <v>Doll</v>
      </c>
      <c r="G1055" s="84" t="str">
        <f t="shared" si="110"/>
        <v>Men U/16</v>
      </c>
      <c r="H1055" s="84" t="str">
        <f t="shared" si="111"/>
        <v>Okahandja</v>
      </c>
      <c r="I1055" s="123"/>
      <c r="J1055" s="123"/>
      <c r="K1055" s="123"/>
      <c r="L1055" s="122" t="str">
        <f t="shared" si="112"/>
        <v/>
      </c>
      <c r="M1055" s="122" t="str">
        <f t="shared" si="113"/>
        <v/>
      </c>
    </row>
    <row r="1056" spans="1:13" hidden="1" x14ac:dyDescent="0.2">
      <c r="A1056" s="86" t="s">
        <v>2110</v>
      </c>
      <c r="B1056" s="85">
        <v>44352</v>
      </c>
      <c r="C1056" s="86" t="s">
        <v>2111</v>
      </c>
      <c r="D1056" s="123" t="s">
        <v>837</v>
      </c>
      <c r="E1056" s="84" t="str">
        <f t="shared" si="108"/>
        <v>Jani-Mari</v>
      </c>
      <c r="F1056" s="84" t="str">
        <f t="shared" si="109"/>
        <v>Van Heerden</v>
      </c>
      <c r="G1056" s="84" t="str">
        <f t="shared" si="110"/>
        <v>Ladies U/16</v>
      </c>
      <c r="H1056" s="84" t="str">
        <f t="shared" si="111"/>
        <v>Okahandja</v>
      </c>
      <c r="I1056" s="123"/>
      <c r="J1056" s="123"/>
      <c r="K1056" s="123"/>
      <c r="L1056" s="122" t="str">
        <f t="shared" si="112"/>
        <v/>
      </c>
      <c r="M1056" s="122" t="str">
        <f t="shared" si="113"/>
        <v/>
      </c>
    </row>
    <row r="1057" spans="1:13" hidden="1" x14ac:dyDescent="0.2">
      <c r="A1057" s="86" t="s">
        <v>2110</v>
      </c>
      <c r="B1057" s="85">
        <v>44352</v>
      </c>
      <c r="C1057" s="86" t="s">
        <v>2111</v>
      </c>
      <c r="D1057" s="123" t="s">
        <v>791</v>
      </c>
      <c r="E1057" s="84" t="str">
        <f t="shared" si="108"/>
        <v>Heiko</v>
      </c>
      <c r="F1057" s="84" t="str">
        <f t="shared" si="109"/>
        <v>Doll</v>
      </c>
      <c r="G1057" s="84" t="str">
        <f t="shared" si="110"/>
        <v>Men Veteran</v>
      </c>
      <c r="H1057" s="84" t="str">
        <f t="shared" si="111"/>
        <v>Okahandja</v>
      </c>
      <c r="I1057" s="123"/>
      <c r="J1057" s="123"/>
      <c r="K1057" s="123"/>
      <c r="L1057" s="122" t="str">
        <f t="shared" si="112"/>
        <v/>
      </c>
      <c r="M1057" s="122" t="str">
        <f t="shared" si="113"/>
        <v/>
      </c>
    </row>
    <row r="1058" spans="1:13" hidden="1" x14ac:dyDescent="0.2">
      <c r="A1058" s="86" t="s">
        <v>2110</v>
      </c>
      <c r="B1058" s="85">
        <v>44352</v>
      </c>
      <c r="C1058" s="86" t="s">
        <v>2111</v>
      </c>
      <c r="D1058" s="123" t="s">
        <v>1162</v>
      </c>
      <c r="E1058" s="84" t="str">
        <f t="shared" si="108"/>
        <v>Fanie</v>
      </c>
      <c r="F1058" s="84" t="str">
        <f t="shared" si="109"/>
        <v>Van Vuuren</v>
      </c>
      <c r="G1058" s="84" t="str">
        <f t="shared" si="110"/>
        <v>Men Grand Masters</v>
      </c>
      <c r="H1058" s="84" t="str">
        <f t="shared" si="111"/>
        <v>Okahandja</v>
      </c>
      <c r="I1058" s="123"/>
      <c r="J1058" s="123" t="s">
        <v>1406</v>
      </c>
      <c r="K1058" s="123">
        <v>81</v>
      </c>
      <c r="L1058" s="122">
        <f t="shared" si="112"/>
        <v>1.8</v>
      </c>
      <c r="M1058" s="122">
        <f t="shared" si="113"/>
        <v>1.8</v>
      </c>
    </row>
    <row r="1059" spans="1:13" hidden="1" x14ac:dyDescent="0.2">
      <c r="A1059" s="86" t="s">
        <v>2110</v>
      </c>
      <c r="B1059" s="85">
        <v>44352</v>
      </c>
      <c r="C1059" s="86" t="s">
        <v>2111</v>
      </c>
      <c r="D1059" s="123" t="s">
        <v>694</v>
      </c>
      <c r="E1059" s="84" t="str">
        <f t="shared" si="108"/>
        <v>Gerrit</v>
      </c>
      <c r="F1059" s="84" t="str">
        <f t="shared" si="109"/>
        <v>Viljoen</v>
      </c>
      <c r="G1059" s="84" t="str">
        <f t="shared" si="110"/>
        <v>Men Grand Masters</v>
      </c>
      <c r="H1059" s="84" t="str">
        <f t="shared" si="111"/>
        <v>Okahandja</v>
      </c>
      <c r="I1059" s="123" t="s">
        <v>9</v>
      </c>
      <c r="J1059" s="123"/>
      <c r="K1059" s="123">
        <v>37</v>
      </c>
      <c r="L1059" s="122">
        <f t="shared" si="112"/>
        <v>0.9</v>
      </c>
      <c r="M1059" s="122">
        <f t="shared" si="113"/>
        <v>0.9</v>
      </c>
    </row>
    <row r="1060" spans="1:13" hidden="1" x14ac:dyDescent="0.2">
      <c r="A1060" s="86" t="s">
        <v>2110</v>
      </c>
      <c r="B1060" s="85">
        <v>44352</v>
      </c>
      <c r="C1060" s="86" t="s">
        <v>2111</v>
      </c>
      <c r="D1060" s="123" t="s">
        <v>1771</v>
      </c>
      <c r="E1060" s="84" t="str">
        <f t="shared" si="108"/>
        <v>Danie</v>
      </c>
      <c r="F1060" s="84" t="str">
        <f t="shared" si="109"/>
        <v>Van Wyk</v>
      </c>
      <c r="G1060" s="84" t="str">
        <f t="shared" si="110"/>
        <v>Men Senior</v>
      </c>
      <c r="H1060" s="84" t="str">
        <f t="shared" si="111"/>
        <v>Okahandja</v>
      </c>
      <c r="I1060" s="123"/>
      <c r="J1060" s="123" t="s">
        <v>1405</v>
      </c>
      <c r="K1060" s="123">
        <v>112</v>
      </c>
      <c r="L1060" s="122">
        <f t="shared" si="112"/>
        <v>6.4</v>
      </c>
      <c r="M1060" s="122">
        <f t="shared" si="113"/>
        <v>6.4</v>
      </c>
    </row>
    <row r="1061" spans="1:13" hidden="1" x14ac:dyDescent="0.2">
      <c r="A1061" s="86" t="s">
        <v>2110</v>
      </c>
      <c r="B1061" s="85">
        <v>44352</v>
      </c>
      <c r="C1061" s="86" t="s">
        <v>2111</v>
      </c>
      <c r="D1061" s="123" t="s">
        <v>1313</v>
      </c>
      <c r="E1061" s="84" t="str">
        <f t="shared" si="108"/>
        <v>Armand</v>
      </c>
      <c r="F1061" s="84" t="str">
        <f t="shared" si="109"/>
        <v>Fourie</v>
      </c>
      <c r="G1061" s="84" t="str">
        <f t="shared" si="110"/>
        <v>Men Senior</v>
      </c>
      <c r="H1061" s="84" t="str">
        <f t="shared" si="111"/>
        <v>Okahandja</v>
      </c>
      <c r="I1061" s="123"/>
      <c r="J1061" s="123" t="s">
        <v>8</v>
      </c>
      <c r="K1061" s="123">
        <v>69</v>
      </c>
      <c r="L1061" s="122">
        <f t="shared" si="112"/>
        <v>2.6</v>
      </c>
      <c r="M1061" s="122">
        <f t="shared" si="113"/>
        <v>2.6</v>
      </c>
    </row>
    <row r="1062" spans="1:13" hidden="1" x14ac:dyDescent="0.2">
      <c r="A1062" s="86" t="s">
        <v>2110</v>
      </c>
      <c r="B1062" s="85">
        <v>44352</v>
      </c>
      <c r="C1062" s="86" t="s">
        <v>2111</v>
      </c>
      <c r="D1062" s="123" t="s">
        <v>1448</v>
      </c>
      <c r="E1062" s="84" t="str">
        <f t="shared" si="108"/>
        <v>Kiaan</v>
      </c>
      <c r="F1062" s="84" t="str">
        <f t="shared" si="109"/>
        <v>Fourie</v>
      </c>
      <c r="G1062" s="84" t="str">
        <f t="shared" si="110"/>
        <v>Men Senior</v>
      </c>
      <c r="H1062" s="84" t="str">
        <f t="shared" si="111"/>
        <v>Okahandja</v>
      </c>
      <c r="I1062" s="123" t="s">
        <v>9</v>
      </c>
      <c r="J1062" s="123"/>
      <c r="K1062" s="123">
        <v>32</v>
      </c>
      <c r="L1062" s="122">
        <f t="shared" si="112"/>
        <v>0.6</v>
      </c>
      <c r="M1062" s="122">
        <f t="shared" si="113"/>
        <v>0.6</v>
      </c>
    </row>
    <row r="1063" spans="1:13" hidden="1" x14ac:dyDescent="0.2">
      <c r="A1063" s="86" t="s">
        <v>2110</v>
      </c>
      <c r="B1063" s="85">
        <v>44352</v>
      </c>
      <c r="C1063" s="86" t="s">
        <v>2111</v>
      </c>
      <c r="D1063" s="123" t="s">
        <v>1448</v>
      </c>
      <c r="E1063" s="84" t="str">
        <f t="shared" si="108"/>
        <v>Kiaan</v>
      </c>
      <c r="F1063" s="84" t="str">
        <f t="shared" si="109"/>
        <v>Fourie</v>
      </c>
      <c r="G1063" s="84" t="str">
        <f t="shared" si="110"/>
        <v>Men Senior</v>
      </c>
      <c r="H1063" s="84" t="str">
        <f t="shared" si="111"/>
        <v>Okahandja</v>
      </c>
      <c r="I1063" s="123" t="s">
        <v>9</v>
      </c>
      <c r="J1063" s="123"/>
      <c r="K1063" s="123"/>
      <c r="L1063" s="122" t="str">
        <f t="shared" si="112"/>
        <v/>
      </c>
      <c r="M1063" s="122" t="str">
        <f t="shared" si="113"/>
        <v/>
      </c>
    </row>
    <row r="1064" spans="1:13" hidden="1" x14ac:dyDescent="0.2">
      <c r="A1064" s="86" t="s">
        <v>2110</v>
      </c>
      <c r="B1064" s="85">
        <v>44352</v>
      </c>
      <c r="C1064" s="86" t="s">
        <v>2111</v>
      </c>
      <c r="D1064" s="123" t="s">
        <v>552</v>
      </c>
      <c r="E1064" s="84" t="str">
        <f t="shared" si="108"/>
        <v>Herman</v>
      </c>
      <c r="F1064" s="84" t="str">
        <f t="shared" si="109"/>
        <v>Fourie</v>
      </c>
      <c r="G1064" s="84" t="str">
        <f t="shared" si="110"/>
        <v>Men Grand Masters</v>
      </c>
      <c r="H1064" s="84" t="str">
        <f t="shared" si="111"/>
        <v>Okahandja</v>
      </c>
      <c r="I1064" s="123" t="s">
        <v>9</v>
      </c>
      <c r="J1064" s="123"/>
      <c r="K1064" s="123">
        <v>32</v>
      </c>
      <c r="L1064" s="122">
        <f t="shared" si="112"/>
        <v>0.6</v>
      </c>
      <c r="M1064" s="122">
        <f t="shared" si="113"/>
        <v>0.6</v>
      </c>
    </row>
    <row r="1065" spans="1:13" hidden="1" x14ac:dyDescent="0.2">
      <c r="A1065" s="86" t="s">
        <v>2110</v>
      </c>
      <c r="B1065" s="85">
        <v>44352</v>
      </c>
      <c r="C1065" s="86" t="s">
        <v>2111</v>
      </c>
      <c r="D1065" s="123" t="s">
        <v>888</v>
      </c>
      <c r="E1065" s="84" t="str">
        <f t="shared" si="108"/>
        <v>Maree</v>
      </c>
      <c r="F1065" s="84" t="str">
        <f t="shared" si="109"/>
        <v>Van Heerden</v>
      </c>
      <c r="G1065" s="84" t="str">
        <f t="shared" si="110"/>
        <v>Men Veteran</v>
      </c>
      <c r="H1065" s="84" t="str">
        <f t="shared" si="111"/>
        <v>Okahandja</v>
      </c>
      <c r="I1065" s="123"/>
      <c r="J1065" s="123"/>
      <c r="K1065" s="123"/>
      <c r="L1065" s="122" t="str">
        <f t="shared" si="112"/>
        <v/>
      </c>
      <c r="M1065" s="122" t="str">
        <f t="shared" si="113"/>
        <v/>
      </c>
    </row>
    <row r="1066" spans="1:13" hidden="1" x14ac:dyDescent="0.2">
      <c r="A1066" s="86" t="s">
        <v>2110</v>
      </c>
      <c r="B1066" s="85">
        <v>44352</v>
      </c>
      <c r="C1066" s="86" t="s">
        <v>2111</v>
      </c>
      <c r="D1066" s="123" t="s">
        <v>1477</v>
      </c>
      <c r="E1066" s="84" t="str">
        <f t="shared" si="108"/>
        <v>Johannes</v>
      </c>
      <c r="F1066" s="84" t="str">
        <f t="shared" si="109"/>
        <v>Kotze</v>
      </c>
      <c r="G1066" s="84" t="str">
        <f t="shared" si="110"/>
        <v>Men Senior</v>
      </c>
      <c r="H1066" s="84" t="str">
        <f t="shared" si="111"/>
        <v>Okahandja</v>
      </c>
      <c r="I1066" s="123"/>
      <c r="J1066" s="123" t="s">
        <v>1405</v>
      </c>
      <c r="K1066" s="123">
        <v>164</v>
      </c>
      <c r="L1066" s="122">
        <f t="shared" si="112"/>
        <v>23.6</v>
      </c>
      <c r="M1066" s="122">
        <f t="shared" si="113"/>
        <v>23.6</v>
      </c>
    </row>
    <row r="1067" spans="1:13" hidden="1" x14ac:dyDescent="0.2">
      <c r="A1067" s="86" t="s">
        <v>2110</v>
      </c>
      <c r="B1067" s="85">
        <v>44352</v>
      </c>
      <c r="C1067" s="86" t="s">
        <v>2111</v>
      </c>
      <c r="D1067" s="123" t="s">
        <v>1477</v>
      </c>
      <c r="E1067" s="84" t="str">
        <f t="shared" si="108"/>
        <v>Johannes</v>
      </c>
      <c r="F1067" s="84" t="str">
        <f t="shared" si="109"/>
        <v>Kotze</v>
      </c>
      <c r="G1067" s="84" t="str">
        <f t="shared" si="110"/>
        <v>Men Senior</v>
      </c>
      <c r="H1067" s="84" t="str">
        <f t="shared" si="111"/>
        <v>Okahandja</v>
      </c>
      <c r="I1067" s="123"/>
      <c r="J1067" s="123" t="s">
        <v>1405</v>
      </c>
      <c r="K1067" s="123">
        <v>97</v>
      </c>
      <c r="L1067" s="122">
        <f t="shared" si="112"/>
        <v>3.9</v>
      </c>
      <c r="M1067" s="122">
        <f t="shared" si="113"/>
        <v>3.9</v>
      </c>
    </row>
    <row r="1068" spans="1:13" hidden="1" x14ac:dyDescent="0.2">
      <c r="A1068" s="86" t="s">
        <v>2110</v>
      </c>
      <c r="B1068" s="85">
        <v>44352</v>
      </c>
      <c r="C1068" s="86" t="s">
        <v>2111</v>
      </c>
      <c r="D1068" s="123" t="s">
        <v>1038</v>
      </c>
      <c r="E1068" s="84" t="str">
        <f t="shared" si="108"/>
        <v>Johan</v>
      </c>
      <c r="F1068" s="84" t="str">
        <f t="shared" si="109"/>
        <v>Herbst</v>
      </c>
      <c r="G1068" s="84" t="str">
        <f t="shared" si="110"/>
        <v>Men Veteran</v>
      </c>
      <c r="H1068" s="84" t="str">
        <f t="shared" si="111"/>
        <v>Okahandja</v>
      </c>
      <c r="I1068" s="123"/>
      <c r="J1068" s="123"/>
      <c r="K1068" s="123"/>
      <c r="L1068" s="122" t="str">
        <f t="shared" si="112"/>
        <v/>
      </c>
      <c r="M1068" s="122" t="str">
        <f t="shared" si="113"/>
        <v/>
      </c>
    </row>
    <row r="1069" spans="1:13" hidden="1" x14ac:dyDescent="0.2">
      <c r="A1069" s="86" t="s">
        <v>2110</v>
      </c>
      <c r="B1069" s="85">
        <v>44352</v>
      </c>
      <c r="C1069" s="86" t="s">
        <v>2111</v>
      </c>
      <c r="D1069" s="123" t="s">
        <v>929</v>
      </c>
      <c r="E1069" s="84" t="str">
        <f t="shared" si="108"/>
        <v>Renate</v>
      </c>
      <c r="F1069" s="84" t="str">
        <f t="shared" si="109"/>
        <v>Gruttemeyer</v>
      </c>
      <c r="G1069" s="84" t="str">
        <f t="shared" si="110"/>
        <v>Ladies Master</v>
      </c>
      <c r="H1069" s="84" t="str">
        <f t="shared" si="111"/>
        <v>Okahandja</v>
      </c>
      <c r="I1069" s="123"/>
      <c r="J1069" s="123"/>
      <c r="K1069" s="123"/>
      <c r="L1069" s="122" t="str">
        <f t="shared" si="112"/>
        <v/>
      </c>
      <c r="M1069" s="122" t="str">
        <f t="shared" si="113"/>
        <v/>
      </c>
    </row>
    <row r="1070" spans="1:13" hidden="1" x14ac:dyDescent="0.2">
      <c r="A1070" s="86" t="s">
        <v>2110</v>
      </c>
      <c r="B1070" s="85">
        <v>44352</v>
      </c>
      <c r="C1070" s="86" t="s">
        <v>2111</v>
      </c>
      <c r="D1070" s="123" t="s">
        <v>1773</v>
      </c>
      <c r="E1070" s="84" t="str">
        <f t="shared" si="108"/>
        <v>Duan</v>
      </c>
      <c r="F1070" s="84" t="str">
        <f t="shared" si="109"/>
        <v>Kotze</v>
      </c>
      <c r="G1070" s="84" t="str">
        <f t="shared" si="110"/>
        <v>Men Senior</v>
      </c>
      <c r="H1070" s="84" t="str">
        <f t="shared" si="111"/>
        <v>Okahandja</v>
      </c>
      <c r="I1070" s="123"/>
      <c r="J1070" s="123"/>
      <c r="K1070" s="123"/>
      <c r="L1070" s="122" t="str">
        <f t="shared" si="112"/>
        <v/>
      </c>
      <c r="M1070" s="122" t="str">
        <f t="shared" si="113"/>
        <v/>
      </c>
    </row>
    <row r="1071" spans="1:13" hidden="1" x14ac:dyDescent="0.2">
      <c r="A1071" s="86" t="s">
        <v>2110</v>
      </c>
      <c r="B1071" s="85">
        <v>44352</v>
      </c>
      <c r="C1071" s="86" t="s">
        <v>2111</v>
      </c>
      <c r="D1071" s="123" t="s">
        <v>1225</v>
      </c>
      <c r="E1071" s="84" t="str">
        <f t="shared" si="108"/>
        <v>Christo</v>
      </c>
      <c r="F1071" s="84" t="str">
        <f t="shared" si="109"/>
        <v>Senekal</v>
      </c>
      <c r="G1071" s="84" t="str">
        <f t="shared" si="110"/>
        <v>Men Senior</v>
      </c>
      <c r="H1071" s="84" t="str">
        <f t="shared" si="111"/>
        <v>Okahandja</v>
      </c>
      <c r="I1071" s="123"/>
      <c r="J1071" s="123"/>
      <c r="K1071" s="123"/>
      <c r="L1071" s="122" t="str">
        <f t="shared" si="112"/>
        <v/>
      </c>
      <c r="M1071" s="122" t="str">
        <f t="shared" si="113"/>
        <v/>
      </c>
    </row>
    <row r="1072" spans="1:13" hidden="1" x14ac:dyDescent="0.2">
      <c r="A1072" s="86" t="s">
        <v>2110</v>
      </c>
      <c r="B1072" s="85">
        <v>44352</v>
      </c>
      <c r="C1072" s="86" t="s">
        <v>2111</v>
      </c>
      <c r="D1072" s="123" t="s">
        <v>669</v>
      </c>
      <c r="E1072" s="84" t="str">
        <f t="shared" si="108"/>
        <v>Chris</v>
      </c>
      <c r="F1072" s="84" t="str">
        <f t="shared" si="109"/>
        <v>Scholtz</v>
      </c>
      <c r="G1072" s="84" t="str">
        <f t="shared" si="110"/>
        <v>Men Veteran</v>
      </c>
      <c r="H1072" s="84" t="str">
        <f t="shared" si="111"/>
        <v>Walvis Bay</v>
      </c>
      <c r="I1072" s="123"/>
      <c r="J1072" s="123"/>
      <c r="K1072" s="123"/>
      <c r="L1072" s="122" t="str">
        <f t="shared" si="112"/>
        <v/>
      </c>
      <c r="M1072" s="122" t="str">
        <f t="shared" si="113"/>
        <v/>
      </c>
    </row>
    <row r="1073" spans="1:13" hidden="1" x14ac:dyDescent="0.2">
      <c r="A1073" s="86" t="s">
        <v>2110</v>
      </c>
      <c r="B1073" s="85">
        <v>44352</v>
      </c>
      <c r="C1073" s="86" t="s">
        <v>2111</v>
      </c>
      <c r="D1073" s="123" t="s">
        <v>673</v>
      </c>
      <c r="E1073" s="84" t="str">
        <f t="shared" si="108"/>
        <v>Stewart</v>
      </c>
      <c r="F1073" s="84" t="str">
        <f t="shared" si="109"/>
        <v>Reimann</v>
      </c>
      <c r="G1073" s="84" t="str">
        <f t="shared" si="110"/>
        <v>Men U/16</v>
      </c>
      <c r="H1073" s="84" t="str">
        <f t="shared" si="111"/>
        <v>Walvis Bay</v>
      </c>
      <c r="I1073" s="123" t="s">
        <v>19</v>
      </c>
      <c r="J1073" s="123"/>
      <c r="K1073" s="123">
        <v>53</v>
      </c>
      <c r="L1073" s="122">
        <f t="shared" si="112"/>
        <v>1.5</v>
      </c>
      <c r="M1073" s="122">
        <f t="shared" si="113"/>
        <v>1.5</v>
      </c>
    </row>
    <row r="1074" spans="1:13" hidden="1" x14ac:dyDescent="0.2">
      <c r="A1074" s="86" t="s">
        <v>2110</v>
      </c>
      <c r="B1074" s="85">
        <v>44352</v>
      </c>
      <c r="C1074" s="86" t="s">
        <v>2111</v>
      </c>
      <c r="D1074" s="123" t="s">
        <v>706</v>
      </c>
      <c r="E1074" s="84" t="str">
        <f t="shared" si="108"/>
        <v>Morne</v>
      </c>
      <c r="F1074" s="84" t="str">
        <f t="shared" si="109"/>
        <v>Janse v Rensburg</v>
      </c>
      <c r="G1074" s="84" t="str">
        <f t="shared" si="110"/>
        <v>Men Veteran</v>
      </c>
      <c r="H1074" s="84" t="str">
        <f t="shared" si="111"/>
        <v>Walvis Bay</v>
      </c>
      <c r="I1074" s="123"/>
      <c r="J1074" s="123"/>
      <c r="K1074" s="123"/>
      <c r="L1074" s="122" t="str">
        <f t="shared" si="112"/>
        <v/>
      </c>
      <c r="M1074" s="122" t="str">
        <f t="shared" si="113"/>
        <v/>
      </c>
    </row>
    <row r="1075" spans="1:13" hidden="1" x14ac:dyDescent="0.2">
      <c r="A1075" s="86" t="s">
        <v>2110</v>
      </c>
      <c r="B1075" s="85">
        <v>44352</v>
      </c>
      <c r="C1075" s="86" t="s">
        <v>2111</v>
      </c>
      <c r="D1075" s="123" t="s">
        <v>1061</v>
      </c>
      <c r="E1075" s="84" t="str">
        <f t="shared" si="108"/>
        <v>Eduard</v>
      </c>
      <c r="F1075" s="84" t="str">
        <f t="shared" si="109"/>
        <v>Janse v Rensburg</v>
      </c>
      <c r="G1075" s="84" t="str">
        <f t="shared" si="110"/>
        <v>Men U/21</v>
      </c>
      <c r="H1075" s="84" t="str">
        <f t="shared" si="111"/>
        <v>Walvis Bay</v>
      </c>
      <c r="I1075" s="123"/>
      <c r="J1075" s="123"/>
      <c r="K1075" s="123"/>
      <c r="L1075" s="122" t="str">
        <f t="shared" si="112"/>
        <v/>
      </c>
      <c r="M1075" s="122" t="str">
        <f t="shared" si="113"/>
        <v/>
      </c>
    </row>
    <row r="1076" spans="1:13" hidden="1" x14ac:dyDescent="0.2">
      <c r="A1076" s="86" t="s">
        <v>2110</v>
      </c>
      <c r="B1076" s="85">
        <v>44352</v>
      </c>
      <c r="C1076" s="86" t="s">
        <v>2111</v>
      </c>
      <c r="D1076" s="123" t="s">
        <v>921</v>
      </c>
      <c r="E1076" s="84" t="str">
        <f t="shared" si="108"/>
        <v>John</v>
      </c>
      <c r="F1076" s="84" t="str">
        <f t="shared" si="109"/>
        <v>Longland</v>
      </c>
      <c r="G1076" s="84" t="str">
        <f t="shared" si="110"/>
        <v>Men Senior</v>
      </c>
      <c r="H1076" s="84" t="str">
        <f t="shared" si="111"/>
        <v>Walvis Bay</v>
      </c>
      <c r="I1076" s="123"/>
      <c r="J1076" s="123"/>
      <c r="K1076" s="123"/>
      <c r="L1076" s="122" t="str">
        <f t="shared" si="112"/>
        <v/>
      </c>
      <c r="M1076" s="122" t="str">
        <f t="shared" si="113"/>
        <v/>
      </c>
    </row>
    <row r="1077" spans="1:13" hidden="1" x14ac:dyDescent="0.2">
      <c r="A1077" s="86" t="s">
        <v>2110</v>
      </c>
      <c r="B1077" s="85">
        <v>44352</v>
      </c>
      <c r="C1077" s="86" t="s">
        <v>2111</v>
      </c>
      <c r="D1077" s="123" t="s">
        <v>1713</v>
      </c>
      <c r="E1077" s="84" t="str">
        <f t="shared" si="108"/>
        <v>Breggie</v>
      </c>
      <c r="F1077" s="84" t="str">
        <f t="shared" si="109"/>
        <v>Ferreira</v>
      </c>
      <c r="G1077" s="84" t="str">
        <f t="shared" si="110"/>
        <v>Ladies Master</v>
      </c>
      <c r="H1077" s="84" t="str">
        <f t="shared" si="111"/>
        <v>Walvis Bay</v>
      </c>
      <c r="I1077" s="123"/>
      <c r="J1077" s="123"/>
      <c r="K1077" s="123"/>
      <c r="L1077" s="122" t="str">
        <f t="shared" si="112"/>
        <v/>
      </c>
      <c r="M1077" s="122" t="str">
        <f t="shared" si="113"/>
        <v/>
      </c>
    </row>
    <row r="1078" spans="1:13" hidden="1" x14ac:dyDescent="0.2">
      <c r="A1078" s="86" t="s">
        <v>2110</v>
      </c>
      <c r="B1078" s="85">
        <v>44352</v>
      </c>
      <c r="C1078" s="86" t="s">
        <v>2111</v>
      </c>
      <c r="D1078" s="123" t="s">
        <v>1450</v>
      </c>
      <c r="E1078" s="84" t="str">
        <f t="shared" si="108"/>
        <v>Frikkie</v>
      </c>
      <c r="F1078" s="84" t="str">
        <f t="shared" si="109"/>
        <v>Ferreira</v>
      </c>
      <c r="G1078" s="84" t="str">
        <f t="shared" si="110"/>
        <v>Men Master</v>
      </c>
      <c r="H1078" s="84" t="str">
        <f t="shared" si="111"/>
        <v>Walvis Bay</v>
      </c>
      <c r="I1078" s="123"/>
      <c r="J1078" s="123"/>
      <c r="K1078" s="123"/>
      <c r="L1078" s="122" t="str">
        <f t="shared" si="112"/>
        <v/>
      </c>
      <c r="M1078" s="122" t="str">
        <f t="shared" si="113"/>
        <v/>
      </c>
    </row>
    <row r="1079" spans="1:13" hidden="1" x14ac:dyDescent="0.2">
      <c r="A1079" s="86" t="s">
        <v>2110</v>
      </c>
      <c r="B1079" s="85">
        <v>44352</v>
      </c>
      <c r="C1079" s="86" t="s">
        <v>2111</v>
      </c>
      <c r="D1079" s="123" t="s">
        <v>578</v>
      </c>
      <c r="E1079" s="84" t="str">
        <f t="shared" si="108"/>
        <v>Terence</v>
      </c>
      <c r="F1079" s="84" t="str">
        <f t="shared" si="109"/>
        <v>Clark</v>
      </c>
      <c r="G1079" s="84" t="str">
        <f t="shared" si="110"/>
        <v>Men Master</v>
      </c>
      <c r="H1079" s="84" t="str">
        <f t="shared" si="111"/>
        <v>Walvis Bay</v>
      </c>
      <c r="I1079" s="123"/>
      <c r="J1079" s="123" t="s">
        <v>8</v>
      </c>
      <c r="K1079" s="123">
        <v>52</v>
      </c>
      <c r="L1079" s="122">
        <f t="shared" si="112"/>
        <v>1.1000000000000001</v>
      </c>
      <c r="M1079" s="122">
        <f t="shared" si="113"/>
        <v>1.1000000000000001</v>
      </c>
    </row>
    <row r="1080" spans="1:13" hidden="1" x14ac:dyDescent="0.2">
      <c r="A1080" s="86" t="s">
        <v>2110</v>
      </c>
      <c r="B1080" s="85">
        <v>44352</v>
      </c>
      <c r="C1080" s="86" t="s">
        <v>2111</v>
      </c>
      <c r="D1080" s="123" t="s">
        <v>1271</v>
      </c>
      <c r="E1080" s="84" t="str">
        <f t="shared" si="108"/>
        <v>Leon</v>
      </c>
      <c r="F1080" s="84" t="str">
        <f t="shared" si="109"/>
        <v>Sagner</v>
      </c>
      <c r="G1080" s="84" t="str">
        <f t="shared" si="110"/>
        <v>Men Veteran</v>
      </c>
      <c r="H1080" s="84" t="str">
        <f t="shared" si="111"/>
        <v>Walvis Bay</v>
      </c>
      <c r="I1080" s="123" t="s">
        <v>19</v>
      </c>
      <c r="J1080" s="123"/>
      <c r="K1080" s="123">
        <v>43</v>
      </c>
      <c r="L1080" s="122">
        <f t="shared" si="112"/>
        <v>0.8</v>
      </c>
      <c r="M1080" s="122">
        <f t="shared" si="113"/>
        <v>0.8</v>
      </c>
    </row>
    <row r="1081" spans="1:13" hidden="1" x14ac:dyDescent="0.2">
      <c r="A1081" s="86" t="s">
        <v>2110</v>
      </c>
      <c r="B1081" s="85">
        <v>44352</v>
      </c>
      <c r="C1081" s="86" t="s">
        <v>2111</v>
      </c>
      <c r="D1081" s="123" t="s">
        <v>1271</v>
      </c>
      <c r="E1081" s="84" t="str">
        <f t="shared" si="108"/>
        <v>Leon</v>
      </c>
      <c r="F1081" s="84" t="str">
        <f t="shared" si="109"/>
        <v>Sagner</v>
      </c>
      <c r="G1081" s="84" t="str">
        <f t="shared" si="110"/>
        <v>Men Veteran</v>
      </c>
      <c r="H1081" s="84" t="str">
        <f t="shared" si="111"/>
        <v>Walvis Bay</v>
      </c>
      <c r="I1081" s="123" t="s">
        <v>19</v>
      </c>
      <c r="J1081" s="123"/>
      <c r="K1081" s="123">
        <v>43</v>
      </c>
      <c r="L1081" s="122">
        <f t="shared" si="112"/>
        <v>0.8</v>
      </c>
      <c r="M1081" s="122">
        <f t="shared" si="113"/>
        <v>0.8</v>
      </c>
    </row>
    <row r="1082" spans="1:13" hidden="1" x14ac:dyDescent="0.2">
      <c r="A1082" s="86" t="s">
        <v>2110</v>
      </c>
      <c r="B1082" s="85">
        <v>44352</v>
      </c>
      <c r="C1082" s="86" t="s">
        <v>2111</v>
      </c>
      <c r="D1082" s="123" t="s">
        <v>922</v>
      </c>
      <c r="E1082" s="84" t="str">
        <f t="shared" si="108"/>
        <v>Raymond</v>
      </c>
      <c r="F1082" s="84" t="str">
        <f t="shared" si="109"/>
        <v>Duvenhage</v>
      </c>
      <c r="G1082" s="84" t="str">
        <f t="shared" si="110"/>
        <v>Men Senior</v>
      </c>
      <c r="H1082" s="84" t="str">
        <f t="shared" si="111"/>
        <v>Walvis Bay</v>
      </c>
      <c r="I1082" s="123"/>
      <c r="J1082" s="123" t="s">
        <v>8</v>
      </c>
      <c r="K1082" s="123">
        <v>83</v>
      </c>
      <c r="L1082" s="122">
        <f t="shared" si="112"/>
        <v>4.5999999999999996</v>
      </c>
      <c r="M1082" s="122">
        <f t="shared" si="113"/>
        <v>4.5999999999999996</v>
      </c>
    </row>
    <row r="1083" spans="1:13" hidden="1" x14ac:dyDescent="0.2">
      <c r="A1083" s="86" t="s">
        <v>2110</v>
      </c>
      <c r="B1083" s="85">
        <v>44352</v>
      </c>
      <c r="C1083" s="86" t="s">
        <v>2111</v>
      </c>
      <c r="D1083" s="123" t="s">
        <v>922</v>
      </c>
      <c r="E1083" s="84" t="str">
        <f t="shared" si="108"/>
        <v>Raymond</v>
      </c>
      <c r="F1083" s="84" t="str">
        <f t="shared" si="109"/>
        <v>Duvenhage</v>
      </c>
      <c r="G1083" s="84" t="str">
        <f t="shared" si="110"/>
        <v>Men Senior</v>
      </c>
      <c r="H1083" s="84" t="str">
        <f t="shared" si="111"/>
        <v>Walvis Bay</v>
      </c>
      <c r="I1083" s="123" t="s">
        <v>19</v>
      </c>
      <c r="J1083" s="123"/>
      <c r="K1083" s="123">
        <v>53</v>
      </c>
      <c r="L1083" s="122">
        <f t="shared" si="112"/>
        <v>1.5</v>
      </c>
      <c r="M1083" s="122">
        <f t="shared" si="113"/>
        <v>1.5</v>
      </c>
    </row>
    <row r="1084" spans="1:13" hidden="1" x14ac:dyDescent="0.2">
      <c r="A1084" s="86" t="s">
        <v>2110</v>
      </c>
      <c r="B1084" s="85">
        <v>44352</v>
      </c>
      <c r="C1084" s="86" t="s">
        <v>2111</v>
      </c>
      <c r="D1084" s="123" t="s">
        <v>875</v>
      </c>
      <c r="E1084" s="84" t="str">
        <f t="shared" si="108"/>
        <v>Morne</v>
      </c>
      <c r="F1084" s="84" t="str">
        <f t="shared" si="109"/>
        <v>Hugo</v>
      </c>
      <c r="G1084" s="84" t="str">
        <f t="shared" si="110"/>
        <v>Men Veteran</v>
      </c>
      <c r="H1084" s="84" t="str">
        <f t="shared" si="111"/>
        <v>Walvis Bay</v>
      </c>
      <c r="I1084" s="123" t="s">
        <v>19</v>
      </c>
      <c r="J1084" s="123"/>
      <c r="K1084" s="123">
        <v>44</v>
      </c>
      <c r="L1084" s="122">
        <f t="shared" si="112"/>
        <v>0.9</v>
      </c>
      <c r="M1084" s="122">
        <f t="shared" si="113"/>
        <v>0.9</v>
      </c>
    </row>
    <row r="1085" spans="1:13" hidden="1" x14ac:dyDescent="0.2">
      <c r="A1085" s="86" t="s">
        <v>2110</v>
      </c>
      <c r="B1085" s="85">
        <v>44352</v>
      </c>
      <c r="C1085" s="86" t="s">
        <v>2111</v>
      </c>
      <c r="D1085" s="123" t="s">
        <v>875</v>
      </c>
      <c r="E1085" s="84" t="str">
        <f t="shared" si="108"/>
        <v>Morne</v>
      </c>
      <c r="F1085" s="84" t="str">
        <f t="shared" si="109"/>
        <v>Hugo</v>
      </c>
      <c r="G1085" s="84" t="str">
        <f t="shared" si="110"/>
        <v>Men Veteran</v>
      </c>
      <c r="H1085" s="84" t="str">
        <f t="shared" si="111"/>
        <v>Walvis Bay</v>
      </c>
      <c r="I1085" s="123" t="s">
        <v>19</v>
      </c>
      <c r="J1085" s="123"/>
      <c r="K1085" s="123">
        <v>54</v>
      </c>
      <c r="L1085" s="122">
        <f t="shared" si="112"/>
        <v>1.6</v>
      </c>
      <c r="M1085" s="122">
        <f t="shared" si="113"/>
        <v>1.6</v>
      </c>
    </row>
    <row r="1086" spans="1:13" hidden="1" x14ac:dyDescent="0.2">
      <c r="A1086" s="86" t="s">
        <v>2110</v>
      </c>
      <c r="B1086" s="85">
        <v>44352</v>
      </c>
      <c r="C1086" s="86" t="s">
        <v>2111</v>
      </c>
      <c r="D1086" s="123" t="s">
        <v>1323</v>
      </c>
      <c r="E1086" s="84" t="str">
        <f t="shared" si="108"/>
        <v>Flippie</v>
      </c>
      <c r="F1086" s="84" t="str">
        <f t="shared" si="109"/>
        <v>Scheepers</v>
      </c>
      <c r="G1086" s="84" t="str">
        <f t="shared" si="110"/>
        <v>Men Senior</v>
      </c>
      <c r="H1086" s="84" t="str">
        <f t="shared" si="111"/>
        <v>Walvis Bay</v>
      </c>
      <c r="I1086" s="123"/>
      <c r="J1086" s="123"/>
      <c r="K1086" s="123"/>
      <c r="L1086" s="122" t="str">
        <f t="shared" si="112"/>
        <v/>
      </c>
      <c r="M1086" s="122" t="str">
        <f t="shared" si="113"/>
        <v/>
      </c>
    </row>
    <row r="1087" spans="1:13" hidden="1" x14ac:dyDescent="0.2">
      <c r="A1087" s="86" t="s">
        <v>2110</v>
      </c>
      <c r="B1087" s="85">
        <v>44352</v>
      </c>
      <c r="C1087" s="86" t="s">
        <v>2111</v>
      </c>
      <c r="D1087" s="123" t="s">
        <v>1756</v>
      </c>
      <c r="E1087" s="84" t="str">
        <f t="shared" si="108"/>
        <v>Frankie Jnr</v>
      </c>
      <c r="F1087" s="84" t="str">
        <f t="shared" si="109"/>
        <v>Burruso</v>
      </c>
      <c r="G1087" s="84" t="str">
        <f t="shared" si="110"/>
        <v>Men U/21</v>
      </c>
      <c r="H1087" s="84" t="str">
        <f t="shared" si="111"/>
        <v>Walvis Bay</v>
      </c>
      <c r="I1087" s="123"/>
      <c r="J1087" s="123"/>
      <c r="K1087" s="123"/>
      <c r="L1087" s="122" t="str">
        <f t="shared" si="112"/>
        <v/>
      </c>
      <c r="M1087" s="122" t="str">
        <f t="shared" si="113"/>
        <v/>
      </c>
    </row>
    <row r="1088" spans="1:13" hidden="1" x14ac:dyDescent="0.2">
      <c r="A1088" s="86" t="s">
        <v>2110</v>
      </c>
      <c r="B1088" s="85">
        <v>44352</v>
      </c>
      <c r="C1088" s="86" t="s">
        <v>2111</v>
      </c>
      <c r="D1088" s="123" t="s">
        <v>1940</v>
      </c>
      <c r="E1088" s="84" t="str">
        <f t="shared" ref="E1088:E1151" si="114">IF(D1088="","",VLOOKUP(D1088,Master,3,FALSE))</f>
        <v>Duan</v>
      </c>
      <c r="F1088" s="84" t="str">
        <f t="shared" ref="F1088:F1151" si="115">IF(D1088="","",VLOOKUP(D1088,Master,4,FALSE))</f>
        <v>Riekert</v>
      </c>
      <c r="G1088" s="84" t="str">
        <f t="shared" ref="G1088:G1151" si="116">IF(D1088="","",VLOOKUP(D1088,Master,5,FALSE))</f>
        <v>Men U/21</v>
      </c>
      <c r="H1088" s="84" t="str">
        <f t="shared" ref="H1088:H1151" si="117">IF(D1088="","",VLOOKUP(D1088,Master,2,FALSE))</f>
        <v>Walvis Bay</v>
      </c>
      <c r="I1088" s="123"/>
      <c r="J1088" s="123"/>
      <c r="K1088" s="123"/>
      <c r="L1088" s="122" t="str">
        <f t="shared" ref="L1088:L1151" si="118">IF(K1088="","",IF(I1088="",ROUND(HLOOKUP(J1088,kgList,K1088,FALSE),1),ROUND(HLOOKUP(I1088,kgList,K1088,FALSE),1)))</f>
        <v/>
      </c>
      <c r="M1088" s="122" t="str">
        <f t="shared" ref="M1088:M1151" si="119">IF(L1088="","",IF(COUNTA(I1088:J1088)&gt;1,"Edible or Inedible",IF(COUNTA(I1088)=1,L1088*1,IF(COUNTA(J1088)=1,L1088*1,"ERROR"))))</f>
        <v/>
      </c>
    </row>
    <row r="1089" spans="1:13" hidden="1" x14ac:dyDescent="0.2">
      <c r="A1089" s="86" t="s">
        <v>2110</v>
      </c>
      <c r="B1089" s="85">
        <v>44352</v>
      </c>
      <c r="C1089" s="86" t="s">
        <v>2111</v>
      </c>
      <c r="D1089" s="123" t="s">
        <v>1261</v>
      </c>
      <c r="E1089" s="84" t="str">
        <f t="shared" si="114"/>
        <v>Martin</v>
      </c>
      <c r="F1089" s="84" t="str">
        <f t="shared" si="115"/>
        <v>Cordier</v>
      </c>
      <c r="G1089" s="84" t="str">
        <f t="shared" si="116"/>
        <v>Men Veteran</v>
      </c>
      <c r="H1089" s="84" t="str">
        <f t="shared" si="117"/>
        <v>Walvis Bay</v>
      </c>
      <c r="I1089" s="123"/>
      <c r="J1089" s="123"/>
      <c r="K1089" s="123"/>
      <c r="L1089" s="122" t="str">
        <f t="shared" si="118"/>
        <v/>
      </c>
      <c r="M1089" s="122" t="str">
        <f t="shared" si="119"/>
        <v/>
      </c>
    </row>
    <row r="1090" spans="1:13" hidden="1" x14ac:dyDescent="0.2">
      <c r="A1090" s="86" t="s">
        <v>2110</v>
      </c>
      <c r="B1090" s="85">
        <v>44352</v>
      </c>
      <c r="C1090" s="86" t="s">
        <v>2111</v>
      </c>
      <c r="D1090" s="123" t="s">
        <v>966</v>
      </c>
      <c r="E1090" s="84" t="str">
        <f t="shared" si="114"/>
        <v>Johan</v>
      </c>
      <c r="F1090" s="84" t="str">
        <f t="shared" si="115"/>
        <v>Sales</v>
      </c>
      <c r="G1090" s="84" t="str">
        <f t="shared" si="116"/>
        <v>Men Senior</v>
      </c>
      <c r="H1090" s="84" t="str">
        <f t="shared" si="117"/>
        <v>Walvis Bay</v>
      </c>
      <c r="I1090" s="123"/>
      <c r="J1090" s="123"/>
      <c r="K1090" s="123"/>
      <c r="L1090" s="122" t="str">
        <f t="shared" si="118"/>
        <v/>
      </c>
      <c r="M1090" s="122" t="str">
        <f t="shared" si="119"/>
        <v/>
      </c>
    </row>
    <row r="1091" spans="1:13" hidden="1" x14ac:dyDescent="0.2">
      <c r="A1091" s="86" t="s">
        <v>2110</v>
      </c>
      <c r="B1091" s="85">
        <v>44352</v>
      </c>
      <c r="C1091" s="86" t="s">
        <v>2111</v>
      </c>
      <c r="D1091" s="123" t="s">
        <v>685</v>
      </c>
      <c r="E1091" s="84" t="str">
        <f t="shared" si="114"/>
        <v>Gunther</v>
      </c>
      <c r="F1091" s="84" t="str">
        <f t="shared" si="115"/>
        <v>Krauer</v>
      </c>
      <c r="G1091" s="84" t="str">
        <f t="shared" si="116"/>
        <v>Men Veteran</v>
      </c>
      <c r="H1091" s="84" t="str">
        <f t="shared" si="117"/>
        <v>Walvis Bay</v>
      </c>
      <c r="I1091" s="123" t="s">
        <v>19</v>
      </c>
      <c r="J1091" s="123"/>
      <c r="K1091" s="123">
        <v>40</v>
      </c>
      <c r="L1091" s="122">
        <f t="shared" si="118"/>
        <v>0.7</v>
      </c>
      <c r="M1091" s="122">
        <f t="shared" si="119"/>
        <v>0.7</v>
      </c>
    </row>
    <row r="1092" spans="1:13" hidden="1" x14ac:dyDescent="0.2">
      <c r="A1092" s="86" t="s">
        <v>2110</v>
      </c>
      <c r="B1092" s="85">
        <v>44352</v>
      </c>
      <c r="C1092" s="86" t="s">
        <v>2111</v>
      </c>
      <c r="D1092" s="123" t="s">
        <v>590</v>
      </c>
      <c r="E1092" s="84" t="str">
        <f t="shared" si="114"/>
        <v>Stefan</v>
      </c>
      <c r="F1092" s="84" t="str">
        <f t="shared" si="115"/>
        <v>Du Preez</v>
      </c>
      <c r="G1092" s="84" t="str">
        <f t="shared" si="116"/>
        <v>Men Master</v>
      </c>
      <c r="H1092" s="84" t="str">
        <f t="shared" si="117"/>
        <v>Walvis Bay</v>
      </c>
      <c r="I1092" s="123"/>
      <c r="J1092" s="123"/>
      <c r="K1092" s="123"/>
      <c r="L1092" s="122" t="str">
        <f t="shared" si="118"/>
        <v/>
      </c>
      <c r="M1092" s="122" t="str">
        <f t="shared" si="119"/>
        <v/>
      </c>
    </row>
    <row r="1093" spans="1:13" hidden="1" x14ac:dyDescent="0.2">
      <c r="A1093" s="86" t="s">
        <v>2110</v>
      </c>
      <c r="B1093" s="85">
        <v>44352</v>
      </c>
      <c r="C1093" s="86" t="s">
        <v>2111</v>
      </c>
      <c r="D1093" s="123" t="s">
        <v>661</v>
      </c>
      <c r="E1093" s="84" t="str">
        <f t="shared" si="114"/>
        <v>Stefan Jnr</v>
      </c>
      <c r="F1093" s="84" t="str">
        <f t="shared" si="115"/>
        <v>Du Preez</v>
      </c>
      <c r="G1093" s="84" t="str">
        <f t="shared" si="116"/>
        <v>Men U/21</v>
      </c>
      <c r="H1093" s="84" t="str">
        <f t="shared" si="117"/>
        <v>Walvis Bay</v>
      </c>
      <c r="I1093" s="123"/>
      <c r="J1093" s="123" t="s">
        <v>1405</v>
      </c>
      <c r="K1093" s="123">
        <v>124</v>
      </c>
      <c r="L1093" s="122">
        <f t="shared" si="118"/>
        <v>9.1</v>
      </c>
      <c r="M1093" s="122">
        <f t="shared" si="119"/>
        <v>9.1</v>
      </c>
    </row>
    <row r="1094" spans="1:13" hidden="1" x14ac:dyDescent="0.2">
      <c r="A1094" s="86" t="s">
        <v>2110</v>
      </c>
      <c r="B1094" s="85">
        <v>44352</v>
      </c>
      <c r="C1094" s="86" t="s">
        <v>2111</v>
      </c>
      <c r="D1094" s="123" t="s">
        <v>1486</v>
      </c>
      <c r="E1094" s="84" t="str">
        <f t="shared" si="114"/>
        <v>Donavin</v>
      </c>
      <c r="F1094" s="84" t="str">
        <f t="shared" si="115"/>
        <v>Bezuidehout</v>
      </c>
      <c r="G1094" s="84" t="str">
        <f t="shared" si="116"/>
        <v>Men Senior</v>
      </c>
      <c r="H1094" s="84" t="str">
        <f t="shared" si="117"/>
        <v>Walvis Bay</v>
      </c>
      <c r="I1094" s="123"/>
      <c r="J1094" s="123"/>
      <c r="K1094" s="123"/>
      <c r="L1094" s="122" t="str">
        <f t="shared" si="118"/>
        <v/>
      </c>
      <c r="M1094" s="122" t="str">
        <f t="shared" si="119"/>
        <v/>
      </c>
    </row>
    <row r="1095" spans="1:13" hidden="1" x14ac:dyDescent="0.2">
      <c r="A1095" s="86" t="s">
        <v>2110</v>
      </c>
      <c r="B1095" s="85">
        <v>44352</v>
      </c>
      <c r="C1095" s="86" t="s">
        <v>2111</v>
      </c>
      <c r="D1095" s="123" t="s">
        <v>1351</v>
      </c>
      <c r="E1095" s="84" t="str">
        <f t="shared" si="114"/>
        <v>Justin</v>
      </c>
      <c r="F1095" s="84" t="str">
        <f t="shared" si="115"/>
        <v>Smith</v>
      </c>
      <c r="G1095" s="84" t="str">
        <f t="shared" si="116"/>
        <v>Men U/21</v>
      </c>
      <c r="H1095" s="84" t="str">
        <f t="shared" si="117"/>
        <v>Walvis Bay</v>
      </c>
      <c r="I1095" s="123"/>
      <c r="J1095" s="123"/>
      <c r="K1095" s="123"/>
      <c r="L1095" s="122" t="str">
        <f t="shared" si="118"/>
        <v/>
      </c>
      <c r="M1095" s="122" t="str">
        <f t="shared" si="119"/>
        <v/>
      </c>
    </row>
    <row r="1096" spans="1:13" hidden="1" x14ac:dyDescent="0.2">
      <c r="A1096" s="86" t="s">
        <v>2110</v>
      </c>
      <c r="B1096" s="85">
        <v>44352</v>
      </c>
      <c r="C1096" s="86" t="s">
        <v>2111</v>
      </c>
      <c r="D1096" s="123" t="s">
        <v>1881</v>
      </c>
      <c r="E1096" s="84" t="str">
        <f t="shared" si="114"/>
        <v>Andre</v>
      </c>
      <c r="F1096" s="84" t="str">
        <f t="shared" si="115"/>
        <v>Bezuidehout</v>
      </c>
      <c r="G1096" s="84" t="str">
        <f t="shared" si="116"/>
        <v>Men Master</v>
      </c>
      <c r="H1096" s="84" t="str">
        <f t="shared" si="117"/>
        <v>Walvis Bay</v>
      </c>
      <c r="I1096" s="123"/>
      <c r="J1096" s="123"/>
      <c r="K1096" s="123"/>
      <c r="L1096" s="122" t="str">
        <f t="shared" si="118"/>
        <v/>
      </c>
      <c r="M1096" s="122" t="str">
        <f t="shared" si="119"/>
        <v/>
      </c>
    </row>
    <row r="1097" spans="1:13" hidden="1" x14ac:dyDescent="0.2">
      <c r="A1097" s="86" t="s">
        <v>2110</v>
      </c>
      <c r="B1097" s="85">
        <v>44352</v>
      </c>
      <c r="C1097" s="86" t="s">
        <v>2111</v>
      </c>
      <c r="D1097" s="123" t="s">
        <v>637</v>
      </c>
      <c r="E1097" s="84" t="str">
        <f t="shared" si="114"/>
        <v>Werner</v>
      </c>
      <c r="F1097" s="84" t="str">
        <f t="shared" si="115"/>
        <v>van Riet</v>
      </c>
      <c r="G1097" s="84" t="str">
        <f t="shared" si="116"/>
        <v>Men Veteran</v>
      </c>
      <c r="H1097" s="84" t="str">
        <f t="shared" si="117"/>
        <v>Walvis Bay</v>
      </c>
      <c r="I1097" s="123"/>
      <c r="J1097" s="123"/>
      <c r="K1097" s="123"/>
      <c r="L1097" s="122" t="str">
        <f t="shared" si="118"/>
        <v/>
      </c>
      <c r="M1097" s="122" t="str">
        <f t="shared" si="119"/>
        <v/>
      </c>
    </row>
    <row r="1098" spans="1:13" hidden="1" x14ac:dyDescent="0.2">
      <c r="A1098" s="86" t="s">
        <v>2110</v>
      </c>
      <c r="B1098" s="85">
        <v>44352</v>
      </c>
      <c r="C1098" s="86" t="s">
        <v>2111</v>
      </c>
      <c r="D1098" s="123" t="s">
        <v>1090</v>
      </c>
      <c r="E1098" s="84" t="str">
        <f t="shared" si="114"/>
        <v>Jarred Joshua</v>
      </c>
      <c r="F1098" s="84" t="str">
        <f t="shared" si="115"/>
        <v>Mouton</v>
      </c>
      <c r="G1098" s="84" t="str">
        <f t="shared" si="116"/>
        <v>Men U/21</v>
      </c>
      <c r="H1098" s="84" t="str">
        <f t="shared" si="117"/>
        <v>Walvis Bay</v>
      </c>
      <c r="I1098" s="123"/>
      <c r="J1098" s="123"/>
      <c r="K1098" s="123"/>
      <c r="L1098" s="122" t="str">
        <f t="shared" si="118"/>
        <v/>
      </c>
      <c r="M1098" s="122" t="str">
        <f t="shared" si="119"/>
        <v/>
      </c>
    </row>
    <row r="1099" spans="1:13" hidden="1" x14ac:dyDescent="0.2">
      <c r="A1099" s="86" t="s">
        <v>2110</v>
      </c>
      <c r="B1099" s="85">
        <v>44352</v>
      </c>
      <c r="C1099" s="86" t="s">
        <v>2111</v>
      </c>
      <c r="D1099" s="123" t="s">
        <v>2066</v>
      </c>
      <c r="E1099" s="84" t="str">
        <f t="shared" si="114"/>
        <v>Joe Imre</v>
      </c>
      <c r="F1099" s="84" t="str">
        <f t="shared" si="115"/>
        <v>Carstens</v>
      </c>
      <c r="G1099" s="84" t="str">
        <f t="shared" si="116"/>
        <v>Men U/21</v>
      </c>
      <c r="H1099" s="84" t="str">
        <f t="shared" si="117"/>
        <v>Walvis Bay</v>
      </c>
      <c r="I1099" s="123" t="s">
        <v>9</v>
      </c>
      <c r="J1099" s="123"/>
      <c r="K1099" s="123">
        <v>32</v>
      </c>
      <c r="L1099" s="122">
        <f t="shared" si="118"/>
        <v>0.6</v>
      </c>
      <c r="M1099" s="122">
        <f t="shared" si="119"/>
        <v>0.6</v>
      </c>
    </row>
    <row r="1100" spans="1:13" hidden="1" x14ac:dyDescent="0.2">
      <c r="A1100" s="86" t="s">
        <v>2110</v>
      </c>
      <c r="B1100" s="85">
        <v>44352</v>
      </c>
      <c r="C1100" s="86" t="s">
        <v>2111</v>
      </c>
      <c r="D1100" s="123" t="s">
        <v>1939</v>
      </c>
      <c r="E1100" s="84" t="str">
        <f t="shared" si="114"/>
        <v>Morne</v>
      </c>
      <c r="F1100" s="84" t="str">
        <f t="shared" si="115"/>
        <v>Riekert</v>
      </c>
      <c r="G1100" s="84" t="str">
        <f t="shared" si="116"/>
        <v>Men U/21</v>
      </c>
      <c r="H1100" s="84" t="str">
        <f t="shared" si="117"/>
        <v>Walvis Bay</v>
      </c>
      <c r="I1100" s="123"/>
      <c r="J1100" s="123"/>
      <c r="K1100" s="123"/>
      <c r="L1100" s="122" t="str">
        <f t="shared" si="118"/>
        <v/>
      </c>
      <c r="M1100" s="122" t="str">
        <f t="shared" si="119"/>
        <v/>
      </c>
    </row>
    <row r="1101" spans="1:13" hidden="1" x14ac:dyDescent="0.2">
      <c r="A1101" s="86" t="s">
        <v>2110</v>
      </c>
      <c r="B1101" s="85">
        <v>44352</v>
      </c>
      <c r="C1101" s="86" t="s">
        <v>2111</v>
      </c>
      <c r="D1101" s="123" t="s">
        <v>1942</v>
      </c>
      <c r="E1101" s="84" t="str">
        <f t="shared" si="114"/>
        <v>Alexander Albert</v>
      </c>
      <c r="F1101" s="84" t="str">
        <f t="shared" si="115"/>
        <v>Jansen</v>
      </c>
      <c r="G1101" s="84" t="str">
        <f t="shared" si="116"/>
        <v>Men U/21</v>
      </c>
      <c r="H1101" s="84" t="str">
        <f t="shared" si="117"/>
        <v>Walvis Bay</v>
      </c>
      <c r="I1101" s="123"/>
      <c r="J1101" s="123"/>
      <c r="K1101" s="123"/>
      <c r="L1101" s="122" t="str">
        <f t="shared" si="118"/>
        <v/>
      </c>
      <c r="M1101" s="122" t="str">
        <f t="shared" si="119"/>
        <v/>
      </c>
    </row>
    <row r="1102" spans="1:13" hidden="1" x14ac:dyDescent="0.2">
      <c r="A1102" s="86" t="s">
        <v>2110</v>
      </c>
      <c r="B1102" s="85">
        <v>44352</v>
      </c>
      <c r="C1102" s="86" t="s">
        <v>2111</v>
      </c>
      <c r="D1102" s="123" t="s">
        <v>1102</v>
      </c>
      <c r="E1102" s="84" t="str">
        <f t="shared" si="114"/>
        <v>Jorg</v>
      </c>
      <c r="F1102" s="84" t="str">
        <f t="shared" si="115"/>
        <v>Walder</v>
      </c>
      <c r="G1102" s="84" t="str">
        <f t="shared" si="116"/>
        <v>Men Master</v>
      </c>
      <c r="H1102" s="84" t="str">
        <f t="shared" si="117"/>
        <v>Mako</v>
      </c>
      <c r="I1102" s="123"/>
      <c r="J1102" s="123"/>
      <c r="K1102" s="123"/>
      <c r="L1102" s="122" t="str">
        <f t="shared" si="118"/>
        <v/>
      </c>
      <c r="M1102" s="122" t="str">
        <f t="shared" si="119"/>
        <v/>
      </c>
    </row>
    <row r="1103" spans="1:13" hidden="1" x14ac:dyDescent="0.2">
      <c r="A1103" s="86" t="s">
        <v>2110</v>
      </c>
      <c r="B1103" s="85">
        <v>44352</v>
      </c>
      <c r="C1103" s="86" t="s">
        <v>2111</v>
      </c>
      <c r="D1103" s="123" t="s">
        <v>771</v>
      </c>
      <c r="E1103" s="84" t="str">
        <f t="shared" si="114"/>
        <v>Herbert</v>
      </c>
      <c r="F1103" s="84" t="str">
        <f t="shared" si="115"/>
        <v>Schmidlin</v>
      </c>
      <c r="G1103" s="84" t="str">
        <f t="shared" si="116"/>
        <v>Men Veteran</v>
      </c>
      <c r="H1103" s="84" t="str">
        <f t="shared" si="117"/>
        <v>Mako</v>
      </c>
      <c r="I1103" s="123"/>
      <c r="J1103" s="123"/>
      <c r="K1103" s="123"/>
      <c r="L1103" s="122" t="str">
        <f t="shared" si="118"/>
        <v/>
      </c>
      <c r="M1103" s="122" t="str">
        <f t="shared" si="119"/>
        <v/>
      </c>
    </row>
    <row r="1104" spans="1:13" hidden="1" x14ac:dyDescent="0.2">
      <c r="A1104" s="86" t="s">
        <v>2110</v>
      </c>
      <c r="B1104" s="85">
        <v>44352</v>
      </c>
      <c r="C1104" s="86" t="s">
        <v>2111</v>
      </c>
      <c r="D1104" s="123" t="s">
        <v>572</v>
      </c>
      <c r="E1104" s="84" t="str">
        <f t="shared" si="114"/>
        <v>Johan</v>
      </c>
      <c r="F1104" s="84" t="str">
        <f t="shared" si="115"/>
        <v>van Wyk</v>
      </c>
      <c r="G1104" s="84" t="str">
        <f t="shared" si="116"/>
        <v>Men Veteran</v>
      </c>
      <c r="H1104" s="84" t="str">
        <f t="shared" si="117"/>
        <v>Mako</v>
      </c>
      <c r="I1104" s="123"/>
      <c r="J1104" s="123"/>
      <c r="K1104" s="123"/>
      <c r="L1104" s="122" t="str">
        <f t="shared" si="118"/>
        <v/>
      </c>
      <c r="M1104" s="122" t="str">
        <f t="shared" si="119"/>
        <v/>
      </c>
    </row>
    <row r="1105" spans="1:13" hidden="1" x14ac:dyDescent="0.2">
      <c r="A1105" s="86" t="s">
        <v>2110</v>
      </c>
      <c r="B1105" s="85">
        <v>44352</v>
      </c>
      <c r="C1105" s="86" t="s">
        <v>2111</v>
      </c>
      <c r="D1105" s="123" t="s">
        <v>573</v>
      </c>
      <c r="E1105" s="84" t="str">
        <f t="shared" si="114"/>
        <v>Gunther</v>
      </c>
      <c r="F1105" s="84" t="str">
        <f t="shared" si="115"/>
        <v>Doll</v>
      </c>
      <c r="G1105" s="84" t="str">
        <f t="shared" si="116"/>
        <v>Men Senior</v>
      </c>
      <c r="H1105" s="84" t="str">
        <f t="shared" si="117"/>
        <v>Mako</v>
      </c>
      <c r="I1105" s="123"/>
      <c r="J1105" s="123" t="s">
        <v>10</v>
      </c>
      <c r="K1105" s="123">
        <v>43</v>
      </c>
      <c r="L1105" s="122">
        <f t="shared" si="118"/>
        <v>1.2</v>
      </c>
      <c r="M1105" s="122">
        <f t="shared" si="119"/>
        <v>1.2</v>
      </c>
    </row>
    <row r="1106" spans="1:13" hidden="1" x14ac:dyDescent="0.2">
      <c r="A1106" s="86" t="s">
        <v>2110</v>
      </c>
      <c r="B1106" s="85">
        <v>44352</v>
      </c>
      <c r="C1106" s="86" t="s">
        <v>2111</v>
      </c>
      <c r="D1106" s="123" t="s">
        <v>573</v>
      </c>
      <c r="E1106" s="84" t="str">
        <f t="shared" si="114"/>
        <v>Gunther</v>
      </c>
      <c r="F1106" s="84" t="str">
        <f t="shared" si="115"/>
        <v>Doll</v>
      </c>
      <c r="G1106" s="84" t="str">
        <f t="shared" si="116"/>
        <v>Men Senior</v>
      </c>
      <c r="H1106" s="84" t="str">
        <f t="shared" si="117"/>
        <v>Mako</v>
      </c>
      <c r="I1106" s="123"/>
      <c r="J1106" s="123" t="s">
        <v>1405</v>
      </c>
      <c r="K1106" s="123">
        <v>106</v>
      </c>
      <c r="L1106" s="122">
        <f t="shared" si="118"/>
        <v>5.3</v>
      </c>
      <c r="M1106" s="122">
        <f t="shared" si="119"/>
        <v>5.3</v>
      </c>
    </row>
    <row r="1107" spans="1:13" hidden="1" x14ac:dyDescent="0.2">
      <c r="A1107" s="86" t="s">
        <v>2110</v>
      </c>
      <c r="B1107" s="85">
        <v>44352</v>
      </c>
      <c r="C1107" s="86" t="s">
        <v>2111</v>
      </c>
      <c r="D1107" s="123" t="s">
        <v>1187</v>
      </c>
      <c r="E1107" s="84" t="str">
        <f t="shared" si="114"/>
        <v>Murray</v>
      </c>
      <c r="F1107" s="84" t="str">
        <f t="shared" si="115"/>
        <v>Lewis</v>
      </c>
      <c r="G1107" s="84" t="str">
        <f t="shared" si="116"/>
        <v>Men Veteran</v>
      </c>
      <c r="H1107" s="84" t="str">
        <f t="shared" si="117"/>
        <v>Mako</v>
      </c>
      <c r="I1107" s="123"/>
      <c r="J1107" s="123"/>
      <c r="K1107" s="123"/>
      <c r="L1107" s="122" t="str">
        <f t="shared" si="118"/>
        <v/>
      </c>
      <c r="M1107" s="122" t="str">
        <f t="shared" si="119"/>
        <v/>
      </c>
    </row>
    <row r="1108" spans="1:13" hidden="1" x14ac:dyDescent="0.2">
      <c r="A1108" s="86" t="s">
        <v>2110</v>
      </c>
      <c r="B1108" s="85">
        <v>44352</v>
      </c>
      <c r="C1108" s="86" t="s">
        <v>2111</v>
      </c>
      <c r="D1108" s="123" t="s">
        <v>722</v>
      </c>
      <c r="E1108" s="84" t="str">
        <f t="shared" si="114"/>
        <v>Sue</v>
      </c>
      <c r="F1108" s="84" t="str">
        <f t="shared" si="115"/>
        <v>Drake</v>
      </c>
      <c r="G1108" s="84" t="str">
        <f t="shared" si="116"/>
        <v>Ladies Grand Masters</v>
      </c>
      <c r="H1108" s="84" t="str">
        <f t="shared" si="117"/>
        <v>Mako</v>
      </c>
      <c r="I1108" s="123"/>
      <c r="J1108" s="123"/>
      <c r="K1108" s="123"/>
      <c r="L1108" s="122" t="str">
        <f t="shared" si="118"/>
        <v/>
      </c>
      <c r="M1108" s="122" t="str">
        <f t="shared" si="119"/>
        <v/>
      </c>
    </row>
    <row r="1109" spans="1:13" hidden="1" x14ac:dyDescent="0.2">
      <c r="A1109" s="86" t="s">
        <v>2110</v>
      </c>
      <c r="B1109" s="85">
        <v>44352</v>
      </c>
      <c r="C1109" s="86" t="s">
        <v>2111</v>
      </c>
      <c r="D1109" s="123" t="s">
        <v>561</v>
      </c>
      <c r="E1109" s="84" t="str">
        <f t="shared" si="114"/>
        <v>Andrew</v>
      </c>
      <c r="F1109" s="84" t="str">
        <f t="shared" si="115"/>
        <v>Van Der Westhuizen</v>
      </c>
      <c r="G1109" s="84" t="str">
        <f t="shared" si="116"/>
        <v>Men Veteran</v>
      </c>
      <c r="H1109" s="84" t="str">
        <f t="shared" si="117"/>
        <v>Mako</v>
      </c>
      <c r="I1109" s="123"/>
      <c r="J1109" s="123" t="s">
        <v>1405</v>
      </c>
      <c r="K1109" s="123">
        <v>98</v>
      </c>
      <c r="L1109" s="122">
        <f t="shared" si="118"/>
        <v>4</v>
      </c>
      <c r="M1109" s="122">
        <f t="shared" si="119"/>
        <v>4</v>
      </c>
    </row>
    <row r="1110" spans="1:13" hidden="1" x14ac:dyDescent="0.2">
      <c r="A1110" s="86" t="s">
        <v>2110</v>
      </c>
      <c r="B1110" s="85">
        <v>44352</v>
      </c>
      <c r="C1110" s="86" t="s">
        <v>2111</v>
      </c>
      <c r="D1110" s="123" t="s">
        <v>561</v>
      </c>
      <c r="E1110" s="84" t="str">
        <f t="shared" si="114"/>
        <v>Andrew</v>
      </c>
      <c r="F1110" s="84" t="str">
        <f t="shared" si="115"/>
        <v>Van Der Westhuizen</v>
      </c>
      <c r="G1110" s="84" t="str">
        <f t="shared" si="116"/>
        <v>Men Veteran</v>
      </c>
      <c r="H1110" s="84" t="str">
        <f t="shared" si="117"/>
        <v>Mako</v>
      </c>
      <c r="I1110" s="123"/>
      <c r="J1110" s="123" t="s">
        <v>1405</v>
      </c>
      <c r="K1110" s="123">
        <v>155</v>
      </c>
      <c r="L1110" s="122">
        <f t="shared" si="118"/>
        <v>19.5</v>
      </c>
      <c r="M1110" s="122">
        <f t="shared" si="119"/>
        <v>19.5</v>
      </c>
    </row>
    <row r="1111" spans="1:13" hidden="1" x14ac:dyDescent="0.2">
      <c r="A1111" s="86" t="s">
        <v>2110</v>
      </c>
      <c r="B1111" s="85">
        <v>44352</v>
      </c>
      <c r="C1111" s="86" t="s">
        <v>2111</v>
      </c>
      <c r="D1111" s="123" t="s">
        <v>1183</v>
      </c>
      <c r="E1111" s="84" t="str">
        <f t="shared" si="114"/>
        <v>Kallie</v>
      </c>
      <c r="F1111" s="84" t="str">
        <f t="shared" si="115"/>
        <v>Langeveld</v>
      </c>
      <c r="G1111" s="84" t="str">
        <f t="shared" si="116"/>
        <v>Men Senior</v>
      </c>
      <c r="H1111" s="84" t="str">
        <f t="shared" si="117"/>
        <v>Mako</v>
      </c>
      <c r="I1111" s="123"/>
      <c r="J1111" s="123" t="s">
        <v>8</v>
      </c>
      <c r="K1111" s="123">
        <v>68</v>
      </c>
      <c r="L1111" s="122">
        <f t="shared" si="118"/>
        <v>2.5</v>
      </c>
      <c r="M1111" s="122">
        <f t="shared" si="119"/>
        <v>2.5</v>
      </c>
    </row>
    <row r="1112" spans="1:13" hidden="1" x14ac:dyDescent="0.2">
      <c r="A1112" s="86" t="s">
        <v>2110</v>
      </c>
      <c r="B1112" s="85">
        <v>44352</v>
      </c>
      <c r="C1112" s="86" t="s">
        <v>2111</v>
      </c>
      <c r="D1112" s="123" t="s">
        <v>1163</v>
      </c>
      <c r="E1112" s="84" t="str">
        <f t="shared" si="114"/>
        <v>Rudi(Jnr.)</v>
      </c>
      <c r="F1112" s="84" t="str">
        <f t="shared" si="115"/>
        <v>Swartz</v>
      </c>
      <c r="G1112" s="84" t="str">
        <f t="shared" si="116"/>
        <v>Men U/16</v>
      </c>
      <c r="H1112" s="84" t="str">
        <f t="shared" si="117"/>
        <v>Mako</v>
      </c>
      <c r="I1112" s="123" t="s">
        <v>19</v>
      </c>
      <c r="J1112" s="123"/>
      <c r="K1112" s="123">
        <v>50</v>
      </c>
      <c r="L1112" s="122">
        <f t="shared" si="118"/>
        <v>1.3</v>
      </c>
      <c r="M1112" s="122">
        <f t="shared" si="119"/>
        <v>1.3</v>
      </c>
    </row>
    <row r="1113" spans="1:13" hidden="1" x14ac:dyDescent="0.2">
      <c r="A1113" s="86" t="s">
        <v>2110</v>
      </c>
      <c r="B1113" s="85">
        <v>44352</v>
      </c>
      <c r="C1113" s="86" t="s">
        <v>2111</v>
      </c>
      <c r="D1113" s="123" t="s">
        <v>664</v>
      </c>
      <c r="E1113" s="84" t="str">
        <f t="shared" si="114"/>
        <v>Kiepie</v>
      </c>
      <c r="F1113" s="84" t="str">
        <f t="shared" si="115"/>
        <v>Burger</v>
      </c>
      <c r="G1113" s="84" t="str">
        <f t="shared" si="116"/>
        <v>Men Veteran</v>
      </c>
      <c r="H1113" s="84" t="str">
        <f t="shared" si="117"/>
        <v>Mako</v>
      </c>
      <c r="I1113" s="123"/>
      <c r="J1113" s="123" t="s">
        <v>10</v>
      </c>
      <c r="K1113" s="123">
        <v>41</v>
      </c>
      <c r="L1113" s="122">
        <f t="shared" si="118"/>
        <v>1.1000000000000001</v>
      </c>
      <c r="M1113" s="122">
        <f t="shared" si="119"/>
        <v>1.1000000000000001</v>
      </c>
    </row>
    <row r="1114" spans="1:13" hidden="1" x14ac:dyDescent="0.2">
      <c r="A1114" s="86" t="s">
        <v>2110</v>
      </c>
      <c r="B1114" s="85">
        <v>44352</v>
      </c>
      <c r="C1114" s="86" t="s">
        <v>2111</v>
      </c>
      <c r="D1114" s="123" t="s">
        <v>741</v>
      </c>
      <c r="E1114" s="84" t="str">
        <f t="shared" si="114"/>
        <v>Leigh</v>
      </c>
      <c r="F1114" s="84" t="str">
        <f t="shared" si="115"/>
        <v>Skoppelitus</v>
      </c>
      <c r="G1114" s="84" t="str">
        <f t="shared" si="116"/>
        <v>Men Senior</v>
      </c>
      <c r="H1114" s="84" t="str">
        <f t="shared" si="117"/>
        <v>Mako</v>
      </c>
      <c r="I1114" s="123"/>
      <c r="J1114" s="123" t="s">
        <v>10</v>
      </c>
      <c r="K1114" s="123">
        <v>42</v>
      </c>
      <c r="L1114" s="122">
        <f t="shared" si="118"/>
        <v>1.1000000000000001</v>
      </c>
      <c r="M1114" s="122">
        <f t="shared" si="119"/>
        <v>1.1000000000000001</v>
      </c>
    </row>
    <row r="1115" spans="1:13" hidden="1" x14ac:dyDescent="0.2">
      <c r="A1115" s="86" t="s">
        <v>2110</v>
      </c>
      <c r="B1115" s="85">
        <v>44352</v>
      </c>
      <c r="C1115" s="86" t="s">
        <v>2111</v>
      </c>
      <c r="D1115" s="123" t="s">
        <v>556</v>
      </c>
      <c r="E1115" s="84" t="str">
        <f t="shared" si="114"/>
        <v>Johan</v>
      </c>
      <c r="F1115" s="84" t="str">
        <f t="shared" si="115"/>
        <v>Visser</v>
      </c>
      <c r="G1115" s="84" t="str">
        <f t="shared" si="116"/>
        <v>Men Senior</v>
      </c>
      <c r="H1115" s="84" t="str">
        <f t="shared" si="117"/>
        <v>Mako</v>
      </c>
      <c r="I1115" s="123"/>
      <c r="J1115" s="123" t="s">
        <v>10</v>
      </c>
      <c r="K1115" s="123">
        <v>45</v>
      </c>
      <c r="L1115" s="122">
        <f t="shared" si="118"/>
        <v>1.4</v>
      </c>
      <c r="M1115" s="122">
        <f t="shared" si="119"/>
        <v>1.4</v>
      </c>
    </row>
    <row r="1116" spans="1:13" hidden="1" x14ac:dyDescent="0.2">
      <c r="A1116" s="86" t="s">
        <v>2110</v>
      </c>
      <c r="B1116" s="85">
        <v>44352</v>
      </c>
      <c r="C1116" s="86" t="s">
        <v>2111</v>
      </c>
      <c r="D1116" s="123" t="s">
        <v>556</v>
      </c>
      <c r="E1116" s="84" t="str">
        <f t="shared" si="114"/>
        <v>Johan</v>
      </c>
      <c r="F1116" s="84" t="str">
        <f t="shared" si="115"/>
        <v>Visser</v>
      </c>
      <c r="G1116" s="84" t="str">
        <f t="shared" si="116"/>
        <v>Men Senior</v>
      </c>
      <c r="H1116" s="84" t="str">
        <f t="shared" si="117"/>
        <v>Mako</v>
      </c>
      <c r="I1116" s="123" t="s">
        <v>19</v>
      </c>
      <c r="J1116" s="123"/>
      <c r="K1116" s="123">
        <v>53</v>
      </c>
      <c r="L1116" s="122">
        <f t="shared" si="118"/>
        <v>1.5</v>
      </c>
      <c r="M1116" s="122">
        <f t="shared" si="119"/>
        <v>1.5</v>
      </c>
    </row>
    <row r="1117" spans="1:13" hidden="1" x14ac:dyDescent="0.2">
      <c r="A1117" s="86" t="s">
        <v>2110</v>
      </c>
      <c r="B1117" s="85">
        <v>44352</v>
      </c>
      <c r="C1117" s="86" t="s">
        <v>2111</v>
      </c>
      <c r="D1117" s="123" t="s">
        <v>539</v>
      </c>
      <c r="E1117" s="84" t="str">
        <f t="shared" si="114"/>
        <v>Marco</v>
      </c>
      <c r="F1117" s="84" t="str">
        <f t="shared" si="115"/>
        <v>Klein</v>
      </c>
      <c r="G1117" s="84" t="str">
        <f t="shared" si="116"/>
        <v>Men Senior</v>
      </c>
      <c r="H1117" s="84" t="str">
        <f t="shared" si="117"/>
        <v>Mako</v>
      </c>
      <c r="I1117" s="123" t="s">
        <v>9</v>
      </c>
      <c r="J1117" s="123"/>
      <c r="K1117" s="123">
        <v>33</v>
      </c>
      <c r="L1117" s="122">
        <f t="shared" si="118"/>
        <v>0.7</v>
      </c>
      <c r="M1117" s="122">
        <f t="shared" si="119"/>
        <v>0.7</v>
      </c>
    </row>
    <row r="1118" spans="1:13" hidden="1" x14ac:dyDescent="0.2">
      <c r="A1118" s="86" t="s">
        <v>2110</v>
      </c>
      <c r="B1118" s="85">
        <v>44352</v>
      </c>
      <c r="C1118" s="86" t="s">
        <v>2111</v>
      </c>
      <c r="D1118" s="123" t="s">
        <v>594</v>
      </c>
      <c r="E1118" s="84" t="str">
        <f t="shared" si="114"/>
        <v>Jeri</v>
      </c>
      <c r="F1118" s="84" t="str">
        <f t="shared" si="115"/>
        <v>Drake</v>
      </c>
      <c r="G1118" s="84" t="str">
        <f t="shared" si="116"/>
        <v>Men Grand Masters</v>
      </c>
      <c r="H1118" s="84" t="str">
        <f t="shared" si="117"/>
        <v>Mako</v>
      </c>
      <c r="I1118" s="123" t="s">
        <v>9</v>
      </c>
      <c r="J1118" s="123"/>
      <c r="K1118" s="123">
        <v>31</v>
      </c>
      <c r="L1118" s="122">
        <f t="shared" si="118"/>
        <v>0.5</v>
      </c>
      <c r="M1118" s="122">
        <f t="shared" si="119"/>
        <v>0.5</v>
      </c>
    </row>
    <row r="1119" spans="1:13" hidden="1" x14ac:dyDescent="0.2">
      <c r="A1119" s="86" t="s">
        <v>2110</v>
      </c>
      <c r="B1119" s="85">
        <v>44352</v>
      </c>
      <c r="C1119" s="86" t="s">
        <v>2111</v>
      </c>
      <c r="D1119" s="123" t="s">
        <v>594</v>
      </c>
      <c r="E1119" s="84" t="str">
        <f t="shared" si="114"/>
        <v>Jeri</v>
      </c>
      <c r="F1119" s="84" t="str">
        <f t="shared" si="115"/>
        <v>Drake</v>
      </c>
      <c r="G1119" s="84" t="str">
        <f t="shared" si="116"/>
        <v>Men Grand Masters</v>
      </c>
      <c r="H1119" s="84" t="str">
        <f t="shared" si="117"/>
        <v>Mako</v>
      </c>
      <c r="I1119" s="123" t="s">
        <v>9</v>
      </c>
      <c r="J1119" s="123"/>
      <c r="K1119" s="123">
        <v>36</v>
      </c>
      <c r="L1119" s="122">
        <f t="shared" si="118"/>
        <v>0.9</v>
      </c>
      <c r="M1119" s="122">
        <f t="shared" si="119"/>
        <v>0.9</v>
      </c>
    </row>
    <row r="1120" spans="1:13" hidden="1" x14ac:dyDescent="0.2">
      <c r="A1120" s="86" t="s">
        <v>2110</v>
      </c>
      <c r="B1120" s="85">
        <v>44352</v>
      </c>
      <c r="C1120" s="86" t="s">
        <v>2111</v>
      </c>
      <c r="D1120" s="123" t="s">
        <v>594</v>
      </c>
      <c r="E1120" s="84" t="str">
        <f t="shared" si="114"/>
        <v>Jeri</v>
      </c>
      <c r="F1120" s="84" t="str">
        <f t="shared" si="115"/>
        <v>Drake</v>
      </c>
      <c r="G1120" s="84" t="str">
        <f t="shared" si="116"/>
        <v>Men Grand Masters</v>
      </c>
      <c r="H1120" s="84" t="str">
        <f t="shared" si="117"/>
        <v>Mako</v>
      </c>
      <c r="I1120" s="123" t="s">
        <v>9</v>
      </c>
      <c r="J1120" s="123"/>
      <c r="K1120" s="123">
        <v>31</v>
      </c>
      <c r="L1120" s="122">
        <f t="shared" si="118"/>
        <v>0.5</v>
      </c>
      <c r="M1120" s="122">
        <f t="shared" si="119"/>
        <v>0.5</v>
      </c>
    </row>
    <row r="1121" spans="1:13" hidden="1" x14ac:dyDescent="0.2">
      <c r="A1121" s="86" t="s">
        <v>2110</v>
      </c>
      <c r="B1121" s="85">
        <v>44352</v>
      </c>
      <c r="C1121" s="86" t="s">
        <v>2111</v>
      </c>
      <c r="D1121" s="123" t="s">
        <v>1767</v>
      </c>
      <c r="E1121" s="84" t="str">
        <f t="shared" si="114"/>
        <v>Dries</v>
      </c>
      <c r="F1121" s="84" t="str">
        <f t="shared" si="115"/>
        <v>Van Zyl</v>
      </c>
      <c r="G1121" s="84" t="str">
        <f t="shared" si="116"/>
        <v>Men Senior</v>
      </c>
      <c r="H1121" s="84" t="str">
        <f t="shared" si="117"/>
        <v>Benguella</v>
      </c>
      <c r="I1121" s="123" t="s">
        <v>19</v>
      </c>
      <c r="J1121" s="123"/>
      <c r="K1121" s="123">
        <v>43</v>
      </c>
      <c r="L1121" s="122">
        <f t="shared" si="118"/>
        <v>0.8</v>
      </c>
      <c r="M1121" s="122">
        <f t="shared" si="119"/>
        <v>0.8</v>
      </c>
    </row>
    <row r="1122" spans="1:13" hidden="1" x14ac:dyDescent="0.2">
      <c r="A1122" s="86" t="s">
        <v>2110</v>
      </c>
      <c r="B1122" s="85">
        <v>44352</v>
      </c>
      <c r="C1122" s="86" t="s">
        <v>2111</v>
      </c>
      <c r="D1122" s="123" t="s">
        <v>1850</v>
      </c>
      <c r="E1122" s="84" t="str">
        <f t="shared" si="114"/>
        <v>Hendrik JNR</v>
      </c>
      <c r="F1122" s="84" t="str">
        <f t="shared" si="115"/>
        <v>Cloete</v>
      </c>
      <c r="G1122" s="84" t="str">
        <f t="shared" si="116"/>
        <v>Men Senior</v>
      </c>
      <c r="H1122" s="84" t="str">
        <f t="shared" si="117"/>
        <v>Benguella</v>
      </c>
      <c r="I1122" s="123"/>
      <c r="J1122" s="123" t="s">
        <v>1406</v>
      </c>
      <c r="K1122" s="123">
        <v>83</v>
      </c>
      <c r="L1122" s="122">
        <f t="shared" si="118"/>
        <v>1.9</v>
      </c>
      <c r="M1122" s="122">
        <f t="shared" si="119"/>
        <v>1.9</v>
      </c>
    </row>
    <row r="1123" spans="1:13" hidden="1" x14ac:dyDescent="0.2">
      <c r="A1123" s="86" t="s">
        <v>2110</v>
      </c>
      <c r="B1123" s="85">
        <v>44352</v>
      </c>
      <c r="C1123" s="86" t="s">
        <v>2111</v>
      </c>
      <c r="D1123" s="123" t="s">
        <v>671</v>
      </c>
      <c r="E1123" s="84" t="str">
        <f t="shared" si="114"/>
        <v>Hennie</v>
      </c>
      <c r="F1123" s="84" t="str">
        <f t="shared" si="115"/>
        <v>Cloete</v>
      </c>
      <c r="G1123" s="84" t="str">
        <f t="shared" si="116"/>
        <v>Men Grand Masters</v>
      </c>
      <c r="H1123" s="84" t="str">
        <f t="shared" si="117"/>
        <v>Benguella</v>
      </c>
      <c r="I1123" s="123" t="s">
        <v>24</v>
      </c>
      <c r="J1123" s="123"/>
      <c r="K1123" s="123">
        <v>41</v>
      </c>
      <c r="L1123" s="122">
        <f t="shared" si="118"/>
        <v>1.5</v>
      </c>
      <c r="M1123" s="122">
        <f t="shared" si="119"/>
        <v>1.5</v>
      </c>
    </row>
    <row r="1124" spans="1:13" hidden="1" x14ac:dyDescent="0.2">
      <c r="A1124" s="86" t="s">
        <v>2110</v>
      </c>
      <c r="B1124" s="85">
        <v>44352</v>
      </c>
      <c r="C1124" s="86" t="s">
        <v>2111</v>
      </c>
      <c r="D1124" s="123" t="s">
        <v>1784</v>
      </c>
      <c r="E1124" s="84" t="str">
        <f t="shared" si="114"/>
        <v>Frikkie</v>
      </c>
      <c r="F1124" s="84" t="str">
        <f t="shared" si="115"/>
        <v>Cloete</v>
      </c>
      <c r="G1124" s="84" t="str">
        <f t="shared" si="116"/>
        <v>Men Senior</v>
      </c>
      <c r="H1124" s="84" t="str">
        <f t="shared" si="117"/>
        <v>Benguella</v>
      </c>
      <c r="I1124" s="123"/>
      <c r="J1124" s="123"/>
      <c r="K1124" s="123"/>
      <c r="L1124" s="122" t="str">
        <f t="shared" si="118"/>
        <v/>
      </c>
      <c r="M1124" s="122" t="str">
        <f t="shared" si="119"/>
        <v/>
      </c>
    </row>
    <row r="1125" spans="1:13" hidden="1" x14ac:dyDescent="0.2">
      <c r="A1125" s="86" t="s">
        <v>2110</v>
      </c>
      <c r="B1125" s="85">
        <v>44352</v>
      </c>
      <c r="C1125" s="86" t="s">
        <v>2111</v>
      </c>
      <c r="D1125" s="123" t="s">
        <v>567</v>
      </c>
      <c r="E1125" s="84" t="str">
        <f t="shared" si="114"/>
        <v>Etienne</v>
      </c>
      <c r="F1125" s="84" t="str">
        <f t="shared" si="115"/>
        <v>Stipp</v>
      </c>
      <c r="G1125" s="84" t="str">
        <f t="shared" si="116"/>
        <v>Men Master</v>
      </c>
      <c r="H1125" s="84" t="str">
        <f t="shared" si="117"/>
        <v>Benguella</v>
      </c>
      <c r="I1125" s="123"/>
      <c r="J1125" s="123"/>
      <c r="K1125" s="123"/>
      <c r="L1125" s="122" t="str">
        <f t="shared" si="118"/>
        <v/>
      </c>
      <c r="M1125" s="122" t="str">
        <f t="shared" si="119"/>
        <v/>
      </c>
    </row>
    <row r="1126" spans="1:13" hidden="1" x14ac:dyDescent="0.2">
      <c r="A1126" s="86" t="s">
        <v>2110</v>
      </c>
      <c r="B1126" s="85">
        <v>44352</v>
      </c>
      <c r="C1126" s="86" t="s">
        <v>2111</v>
      </c>
      <c r="D1126" s="123" t="s">
        <v>1100</v>
      </c>
      <c r="E1126" s="84" t="str">
        <f t="shared" si="114"/>
        <v>Graham</v>
      </c>
      <c r="F1126" s="84" t="str">
        <f t="shared" si="115"/>
        <v>Gramovsky</v>
      </c>
      <c r="G1126" s="84" t="str">
        <f t="shared" si="116"/>
        <v>Men Veteran</v>
      </c>
      <c r="H1126" s="84" t="str">
        <f t="shared" si="117"/>
        <v>Benguella</v>
      </c>
      <c r="I1126" s="123"/>
      <c r="J1126" s="123"/>
      <c r="K1126" s="123"/>
      <c r="L1126" s="122" t="str">
        <f t="shared" si="118"/>
        <v/>
      </c>
      <c r="M1126" s="122" t="str">
        <f t="shared" si="119"/>
        <v/>
      </c>
    </row>
    <row r="1127" spans="1:13" hidden="1" x14ac:dyDescent="0.2">
      <c r="A1127" s="86" t="s">
        <v>2110</v>
      </c>
      <c r="B1127" s="85">
        <v>44352</v>
      </c>
      <c r="C1127" s="86" t="s">
        <v>2111</v>
      </c>
      <c r="D1127" s="123" t="s">
        <v>752</v>
      </c>
      <c r="E1127" s="84" t="str">
        <f t="shared" si="114"/>
        <v>Loandro</v>
      </c>
      <c r="F1127" s="84" t="str">
        <f t="shared" si="115"/>
        <v>Steenkamp</v>
      </c>
      <c r="G1127" s="84" t="str">
        <f t="shared" si="116"/>
        <v>Men Master</v>
      </c>
      <c r="H1127" s="84" t="str">
        <f t="shared" si="117"/>
        <v>Benguella</v>
      </c>
      <c r="I1127" s="123"/>
      <c r="J1127" s="123"/>
      <c r="K1127" s="123"/>
      <c r="L1127" s="122" t="str">
        <f t="shared" si="118"/>
        <v/>
      </c>
      <c r="M1127" s="122" t="str">
        <f t="shared" si="119"/>
        <v/>
      </c>
    </row>
    <row r="1128" spans="1:13" hidden="1" x14ac:dyDescent="0.2">
      <c r="A1128" s="86" t="s">
        <v>2110</v>
      </c>
      <c r="B1128" s="85">
        <v>44352</v>
      </c>
      <c r="C1128" s="86" t="s">
        <v>2111</v>
      </c>
      <c r="D1128" s="123" t="s">
        <v>628</v>
      </c>
      <c r="E1128" s="84" t="str">
        <f t="shared" si="114"/>
        <v>Deon</v>
      </c>
      <c r="F1128" s="84" t="str">
        <f t="shared" si="115"/>
        <v>Jacobs</v>
      </c>
      <c r="G1128" s="84" t="str">
        <f t="shared" si="116"/>
        <v>Men Grand Masters</v>
      </c>
      <c r="H1128" s="84" t="str">
        <f t="shared" si="117"/>
        <v>Benguella</v>
      </c>
      <c r="I1128" s="123"/>
      <c r="J1128" s="123"/>
      <c r="K1128" s="123"/>
      <c r="L1128" s="122" t="str">
        <f t="shared" si="118"/>
        <v/>
      </c>
      <c r="M1128" s="122" t="str">
        <f t="shared" si="119"/>
        <v/>
      </c>
    </row>
    <row r="1129" spans="1:13" hidden="1" x14ac:dyDescent="0.2">
      <c r="A1129" s="86" t="s">
        <v>2110</v>
      </c>
      <c r="B1129" s="85">
        <v>44352</v>
      </c>
      <c r="C1129" s="86" t="s">
        <v>2111</v>
      </c>
      <c r="D1129" s="123" t="s">
        <v>862</v>
      </c>
      <c r="E1129" s="84" t="str">
        <f t="shared" si="114"/>
        <v>Chris</v>
      </c>
      <c r="F1129" s="84" t="str">
        <f t="shared" si="115"/>
        <v>Coetzee</v>
      </c>
      <c r="G1129" s="84" t="str">
        <f t="shared" si="116"/>
        <v>Men Grand Masters</v>
      </c>
      <c r="H1129" s="84" t="str">
        <f t="shared" si="117"/>
        <v>Benguella</v>
      </c>
      <c r="I1129" s="123"/>
      <c r="J1129" s="123"/>
      <c r="K1129" s="123"/>
      <c r="L1129" s="122" t="str">
        <f t="shared" si="118"/>
        <v/>
      </c>
      <c r="M1129" s="122" t="str">
        <f t="shared" si="119"/>
        <v/>
      </c>
    </row>
    <row r="1130" spans="1:13" hidden="1" x14ac:dyDescent="0.2">
      <c r="A1130" s="86" t="s">
        <v>2110</v>
      </c>
      <c r="B1130" s="85">
        <v>44352</v>
      </c>
      <c r="C1130" s="86" t="s">
        <v>2111</v>
      </c>
      <c r="D1130" s="123" t="s">
        <v>736</v>
      </c>
      <c r="E1130" s="84" t="str">
        <f t="shared" si="114"/>
        <v>Karel</v>
      </c>
      <c r="F1130" s="84" t="str">
        <f t="shared" si="115"/>
        <v>Van Der Bank</v>
      </c>
      <c r="G1130" s="84" t="str">
        <f t="shared" si="116"/>
        <v>Men Grand Masters</v>
      </c>
      <c r="H1130" s="84" t="str">
        <f t="shared" si="117"/>
        <v>Benguella</v>
      </c>
      <c r="I1130" s="123"/>
      <c r="J1130" s="123" t="s">
        <v>8</v>
      </c>
      <c r="K1130" s="123">
        <v>61</v>
      </c>
      <c r="L1130" s="122">
        <f t="shared" si="118"/>
        <v>1.8</v>
      </c>
      <c r="M1130" s="122">
        <f t="shared" si="119"/>
        <v>1.8</v>
      </c>
    </row>
    <row r="1131" spans="1:13" hidden="1" x14ac:dyDescent="0.2">
      <c r="A1131" s="86" t="s">
        <v>2110</v>
      </c>
      <c r="B1131" s="85">
        <v>44352</v>
      </c>
      <c r="C1131" s="86" t="s">
        <v>2111</v>
      </c>
      <c r="D1131" s="123" t="s">
        <v>756</v>
      </c>
      <c r="E1131" s="84" t="str">
        <f t="shared" si="114"/>
        <v>Nadia</v>
      </c>
      <c r="F1131" s="84" t="str">
        <f t="shared" si="115"/>
        <v>Steenkamp</v>
      </c>
      <c r="G1131" s="84" t="str">
        <f t="shared" si="116"/>
        <v>Ladies Veteran</v>
      </c>
      <c r="H1131" s="84" t="str">
        <f t="shared" si="117"/>
        <v>Benguella</v>
      </c>
      <c r="I1131" s="123" t="s">
        <v>9</v>
      </c>
      <c r="J1131" s="123"/>
      <c r="K1131" s="123">
        <v>35</v>
      </c>
      <c r="L1131" s="122">
        <f t="shared" si="118"/>
        <v>0.8</v>
      </c>
      <c r="M1131" s="122">
        <f t="shared" si="119"/>
        <v>0.8</v>
      </c>
    </row>
    <row r="1132" spans="1:13" hidden="1" x14ac:dyDescent="0.2">
      <c r="A1132" s="86" t="s">
        <v>2110</v>
      </c>
      <c r="B1132" s="85">
        <v>44352</v>
      </c>
      <c r="C1132" s="86" t="s">
        <v>2111</v>
      </c>
      <c r="D1132" s="123" t="s">
        <v>756</v>
      </c>
      <c r="E1132" s="84" t="str">
        <f t="shared" si="114"/>
        <v>Nadia</v>
      </c>
      <c r="F1132" s="84" t="str">
        <f t="shared" si="115"/>
        <v>Steenkamp</v>
      </c>
      <c r="G1132" s="84" t="str">
        <f t="shared" si="116"/>
        <v>Ladies Veteran</v>
      </c>
      <c r="H1132" s="84" t="str">
        <f t="shared" si="117"/>
        <v>Benguella</v>
      </c>
      <c r="I1132" s="123" t="s">
        <v>9</v>
      </c>
      <c r="J1132" s="123"/>
      <c r="K1132" s="123">
        <v>32</v>
      </c>
      <c r="L1132" s="122">
        <f t="shared" si="118"/>
        <v>0.6</v>
      </c>
      <c r="M1132" s="122">
        <f t="shared" si="119"/>
        <v>0.6</v>
      </c>
    </row>
    <row r="1133" spans="1:13" hidden="1" x14ac:dyDescent="0.2">
      <c r="A1133" s="86" t="s">
        <v>2110</v>
      </c>
      <c r="B1133" s="85">
        <v>44352</v>
      </c>
      <c r="C1133" s="86" t="s">
        <v>2111</v>
      </c>
      <c r="D1133" s="123" t="s">
        <v>755</v>
      </c>
      <c r="E1133" s="84" t="str">
        <f t="shared" si="114"/>
        <v>Jaco</v>
      </c>
      <c r="F1133" s="84" t="str">
        <f t="shared" si="115"/>
        <v>Serfontein</v>
      </c>
      <c r="G1133" s="84" t="str">
        <f t="shared" si="116"/>
        <v>Men Veteran</v>
      </c>
      <c r="H1133" s="84" t="str">
        <f t="shared" si="117"/>
        <v>Benguella</v>
      </c>
      <c r="I1133" s="123"/>
      <c r="J1133" s="123"/>
      <c r="K1133" s="123"/>
      <c r="L1133" s="122" t="str">
        <f t="shared" si="118"/>
        <v/>
      </c>
      <c r="M1133" s="122" t="str">
        <f t="shared" si="119"/>
        <v/>
      </c>
    </row>
    <row r="1134" spans="1:13" hidden="1" x14ac:dyDescent="0.2">
      <c r="A1134" s="86" t="s">
        <v>2110</v>
      </c>
      <c r="B1134" s="85">
        <v>44352</v>
      </c>
      <c r="C1134" s="86" t="s">
        <v>2111</v>
      </c>
      <c r="D1134" s="123" t="s">
        <v>574</v>
      </c>
      <c r="E1134" s="84" t="str">
        <f t="shared" si="114"/>
        <v>Johan</v>
      </c>
      <c r="F1134" s="84" t="str">
        <f t="shared" si="115"/>
        <v>Bruwer</v>
      </c>
      <c r="G1134" s="84" t="str">
        <f t="shared" si="116"/>
        <v>Men Senior</v>
      </c>
      <c r="H1134" s="84" t="str">
        <f t="shared" si="117"/>
        <v>Namib Park</v>
      </c>
      <c r="I1134" s="123"/>
      <c r="J1134" s="123"/>
      <c r="K1134" s="123"/>
      <c r="L1134" s="122" t="str">
        <f t="shared" si="118"/>
        <v/>
      </c>
      <c r="M1134" s="122" t="str">
        <f t="shared" si="119"/>
        <v/>
      </c>
    </row>
    <row r="1135" spans="1:13" hidden="1" x14ac:dyDescent="0.2">
      <c r="A1135" s="86" t="s">
        <v>2110</v>
      </c>
      <c r="B1135" s="85">
        <v>44352</v>
      </c>
      <c r="C1135" s="86" t="s">
        <v>2111</v>
      </c>
      <c r="D1135" s="123" t="s">
        <v>783</v>
      </c>
      <c r="E1135" s="84" t="str">
        <f t="shared" si="114"/>
        <v>Rhyno</v>
      </c>
      <c r="F1135" s="84" t="str">
        <f t="shared" si="115"/>
        <v>Koberzig</v>
      </c>
      <c r="G1135" s="84" t="str">
        <f t="shared" si="116"/>
        <v>Men Senior</v>
      </c>
      <c r="H1135" s="84" t="str">
        <f t="shared" si="117"/>
        <v>Namib Park</v>
      </c>
      <c r="I1135" s="123"/>
      <c r="J1135" s="123"/>
      <c r="K1135" s="123"/>
      <c r="L1135" s="122" t="str">
        <f t="shared" si="118"/>
        <v/>
      </c>
      <c r="M1135" s="122" t="str">
        <f t="shared" si="119"/>
        <v/>
      </c>
    </row>
    <row r="1136" spans="1:13" hidden="1" x14ac:dyDescent="0.2">
      <c r="A1136" s="86" t="s">
        <v>2110</v>
      </c>
      <c r="B1136" s="85">
        <v>44352</v>
      </c>
      <c r="C1136" s="86" t="s">
        <v>2111</v>
      </c>
      <c r="D1136" s="123" t="s">
        <v>737</v>
      </c>
      <c r="E1136" s="84" t="str">
        <f t="shared" si="114"/>
        <v>Abriana</v>
      </c>
      <c r="F1136" s="84" t="str">
        <f t="shared" si="115"/>
        <v>Koberzig</v>
      </c>
      <c r="G1136" s="84" t="str">
        <f t="shared" si="116"/>
        <v>Ladies Senior</v>
      </c>
      <c r="H1136" s="84" t="str">
        <f t="shared" si="117"/>
        <v>Namib Park</v>
      </c>
      <c r="I1136" s="123"/>
      <c r="J1136" s="123"/>
      <c r="K1136" s="123"/>
      <c r="L1136" s="122" t="str">
        <f t="shared" si="118"/>
        <v/>
      </c>
      <c r="M1136" s="122" t="str">
        <f t="shared" si="119"/>
        <v/>
      </c>
    </row>
    <row r="1137" spans="1:13" hidden="1" x14ac:dyDescent="0.2">
      <c r="A1137" s="86" t="s">
        <v>2110</v>
      </c>
      <c r="B1137" s="85">
        <v>44352</v>
      </c>
      <c r="C1137" s="86" t="s">
        <v>2111</v>
      </c>
      <c r="D1137" s="123" t="s">
        <v>695</v>
      </c>
      <c r="E1137" s="84" t="str">
        <f t="shared" si="114"/>
        <v>Stephan</v>
      </c>
      <c r="F1137" s="84" t="str">
        <f t="shared" si="115"/>
        <v>Swanepoel</v>
      </c>
      <c r="G1137" s="84" t="str">
        <f t="shared" si="116"/>
        <v>Men Veteran</v>
      </c>
      <c r="H1137" s="84" t="str">
        <f t="shared" si="117"/>
        <v>Namib Park</v>
      </c>
      <c r="I1137" s="123"/>
      <c r="J1137" s="123"/>
      <c r="K1137" s="123"/>
      <c r="L1137" s="122" t="str">
        <f t="shared" si="118"/>
        <v/>
      </c>
      <c r="M1137" s="122" t="str">
        <f t="shared" si="119"/>
        <v/>
      </c>
    </row>
    <row r="1138" spans="1:13" hidden="1" x14ac:dyDescent="0.2">
      <c r="A1138" s="86" t="s">
        <v>2110</v>
      </c>
      <c r="B1138" s="85">
        <v>44352</v>
      </c>
      <c r="C1138" s="86" t="s">
        <v>2111</v>
      </c>
      <c r="D1138" s="123" t="s">
        <v>699</v>
      </c>
      <c r="E1138" s="84" t="str">
        <f t="shared" si="114"/>
        <v>Coennie</v>
      </c>
      <c r="F1138" s="84" t="str">
        <f t="shared" si="115"/>
        <v>Steyn</v>
      </c>
      <c r="G1138" s="84" t="str">
        <f t="shared" si="116"/>
        <v>Men Grand Masters</v>
      </c>
      <c r="H1138" s="84" t="str">
        <f t="shared" si="117"/>
        <v>Namib Park</v>
      </c>
      <c r="I1138" s="123"/>
      <c r="J1138" s="123"/>
      <c r="K1138" s="123"/>
      <c r="L1138" s="122" t="str">
        <f t="shared" si="118"/>
        <v/>
      </c>
      <c r="M1138" s="122" t="str">
        <f t="shared" si="119"/>
        <v/>
      </c>
    </row>
    <row r="1139" spans="1:13" hidden="1" x14ac:dyDescent="0.2">
      <c r="A1139" s="86" t="s">
        <v>2110</v>
      </c>
      <c r="B1139" s="85">
        <v>44352</v>
      </c>
      <c r="C1139" s="86" t="s">
        <v>2111</v>
      </c>
      <c r="D1139" s="123" t="s">
        <v>699</v>
      </c>
      <c r="E1139" s="84" t="str">
        <f t="shared" si="114"/>
        <v>Coennie</v>
      </c>
      <c r="F1139" s="84" t="str">
        <f t="shared" si="115"/>
        <v>Steyn</v>
      </c>
      <c r="G1139" s="84" t="str">
        <f t="shared" si="116"/>
        <v>Men Grand Masters</v>
      </c>
      <c r="H1139" s="84" t="str">
        <f t="shared" si="117"/>
        <v>Namib Park</v>
      </c>
      <c r="I1139" s="123" t="s">
        <v>19</v>
      </c>
      <c r="J1139" s="123"/>
      <c r="K1139" s="123">
        <v>45</v>
      </c>
      <c r="L1139" s="122">
        <f t="shared" si="118"/>
        <v>0.9</v>
      </c>
      <c r="M1139" s="122">
        <f t="shared" si="119"/>
        <v>0.9</v>
      </c>
    </row>
    <row r="1140" spans="1:13" hidden="1" x14ac:dyDescent="0.2">
      <c r="A1140" s="86" t="s">
        <v>2110</v>
      </c>
      <c r="B1140" s="85">
        <v>44352</v>
      </c>
      <c r="C1140" s="86" t="s">
        <v>2111</v>
      </c>
      <c r="D1140" s="123" t="s">
        <v>699</v>
      </c>
      <c r="E1140" s="84" t="str">
        <f t="shared" si="114"/>
        <v>Coennie</v>
      </c>
      <c r="F1140" s="84" t="str">
        <f t="shared" si="115"/>
        <v>Steyn</v>
      </c>
      <c r="G1140" s="84" t="str">
        <f t="shared" si="116"/>
        <v>Men Grand Masters</v>
      </c>
      <c r="H1140" s="84" t="str">
        <f t="shared" si="117"/>
        <v>Namib Park</v>
      </c>
      <c r="I1140" s="123"/>
      <c r="J1140" s="123" t="s">
        <v>10</v>
      </c>
      <c r="K1140" s="123">
        <v>41</v>
      </c>
      <c r="L1140" s="122">
        <f t="shared" si="118"/>
        <v>1.1000000000000001</v>
      </c>
      <c r="M1140" s="122">
        <f t="shared" si="119"/>
        <v>1.1000000000000001</v>
      </c>
    </row>
    <row r="1141" spans="1:13" hidden="1" x14ac:dyDescent="0.2">
      <c r="A1141" s="86" t="s">
        <v>2110</v>
      </c>
      <c r="B1141" s="85">
        <v>44352</v>
      </c>
      <c r="C1141" s="86" t="s">
        <v>2111</v>
      </c>
      <c r="D1141" s="123" t="s">
        <v>545</v>
      </c>
      <c r="E1141" s="84" t="str">
        <f t="shared" si="114"/>
        <v>Andre</v>
      </c>
      <c r="F1141" s="84" t="str">
        <f t="shared" si="115"/>
        <v>Coetzee</v>
      </c>
      <c r="G1141" s="84" t="str">
        <f t="shared" si="116"/>
        <v>Men Grand Masters</v>
      </c>
      <c r="H1141" s="84" t="str">
        <f t="shared" si="117"/>
        <v>Namib Park</v>
      </c>
      <c r="I1141" s="123" t="s">
        <v>9</v>
      </c>
      <c r="J1141" s="123"/>
      <c r="K1141" s="123">
        <v>30</v>
      </c>
      <c r="L1141" s="122">
        <f t="shared" si="118"/>
        <v>0.5</v>
      </c>
      <c r="M1141" s="122">
        <f t="shared" si="119"/>
        <v>0.5</v>
      </c>
    </row>
    <row r="1142" spans="1:13" hidden="1" x14ac:dyDescent="0.2">
      <c r="A1142" s="86" t="s">
        <v>2110</v>
      </c>
      <c r="B1142" s="85">
        <v>44352</v>
      </c>
      <c r="C1142" s="86" t="s">
        <v>2111</v>
      </c>
      <c r="D1142" s="123" t="s">
        <v>545</v>
      </c>
      <c r="E1142" s="84" t="str">
        <f t="shared" si="114"/>
        <v>Andre</v>
      </c>
      <c r="F1142" s="84" t="str">
        <f t="shared" si="115"/>
        <v>Coetzee</v>
      </c>
      <c r="G1142" s="84" t="str">
        <f t="shared" si="116"/>
        <v>Men Grand Masters</v>
      </c>
      <c r="H1142" s="84" t="str">
        <f t="shared" si="117"/>
        <v>Namib Park</v>
      </c>
      <c r="I1142" s="123" t="s">
        <v>9</v>
      </c>
      <c r="J1142" s="123"/>
      <c r="K1142" s="123">
        <v>33</v>
      </c>
      <c r="L1142" s="122">
        <f t="shared" si="118"/>
        <v>0.7</v>
      </c>
      <c r="M1142" s="122">
        <f t="shared" si="119"/>
        <v>0.7</v>
      </c>
    </row>
    <row r="1143" spans="1:13" hidden="1" x14ac:dyDescent="0.2">
      <c r="A1143" s="86" t="s">
        <v>2110</v>
      </c>
      <c r="B1143" s="85">
        <v>44352</v>
      </c>
      <c r="C1143" s="86" t="s">
        <v>2111</v>
      </c>
      <c r="D1143" s="123" t="s">
        <v>545</v>
      </c>
      <c r="E1143" s="84" t="str">
        <f t="shared" si="114"/>
        <v>Andre</v>
      </c>
      <c r="F1143" s="84" t="str">
        <f t="shared" si="115"/>
        <v>Coetzee</v>
      </c>
      <c r="G1143" s="84" t="str">
        <f t="shared" si="116"/>
        <v>Men Grand Masters</v>
      </c>
      <c r="H1143" s="84" t="str">
        <f t="shared" si="117"/>
        <v>Namib Park</v>
      </c>
      <c r="I1143" s="123" t="s">
        <v>9</v>
      </c>
      <c r="J1143" s="123"/>
      <c r="K1143" s="123">
        <v>32</v>
      </c>
      <c r="L1143" s="122">
        <f t="shared" si="118"/>
        <v>0.6</v>
      </c>
      <c r="M1143" s="122">
        <f t="shared" si="119"/>
        <v>0.6</v>
      </c>
    </row>
    <row r="1144" spans="1:13" hidden="1" x14ac:dyDescent="0.2">
      <c r="A1144" s="86" t="s">
        <v>2110</v>
      </c>
      <c r="B1144" s="85">
        <v>44352</v>
      </c>
      <c r="C1144" s="86" t="s">
        <v>2111</v>
      </c>
      <c r="D1144" s="123" t="s">
        <v>545</v>
      </c>
      <c r="E1144" s="84" t="str">
        <f t="shared" si="114"/>
        <v>Andre</v>
      </c>
      <c r="F1144" s="84" t="str">
        <f t="shared" si="115"/>
        <v>Coetzee</v>
      </c>
      <c r="G1144" s="84" t="str">
        <f t="shared" si="116"/>
        <v>Men Grand Masters</v>
      </c>
      <c r="H1144" s="84" t="str">
        <f t="shared" si="117"/>
        <v>Namib Park</v>
      </c>
      <c r="I1144" s="123" t="s">
        <v>9</v>
      </c>
      <c r="J1144" s="123"/>
      <c r="K1144" s="123">
        <v>33</v>
      </c>
      <c r="L1144" s="122">
        <f t="shared" si="118"/>
        <v>0.7</v>
      </c>
      <c r="M1144" s="122">
        <f t="shared" si="119"/>
        <v>0.7</v>
      </c>
    </row>
    <row r="1145" spans="1:13" hidden="1" x14ac:dyDescent="0.2">
      <c r="A1145" s="86" t="s">
        <v>2110</v>
      </c>
      <c r="B1145" s="85">
        <v>44352</v>
      </c>
      <c r="C1145" s="86" t="s">
        <v>2111</v>
      </c>
      <c r="D1145" s="123" t="s">
        <v>545</v>
      </c>
      <c r="E1145" s="84" t="str">
        <f t="shared" si="114"/>
        <v>Andre</v>
      </c>
      <c r="F1145" s="84" t="str">
        <f t="shared" si="115"/>
        <v>Coetzee</v>
      </c>
      <c r="G1145" s="84" t="str">
        <f t="shared" si="116"/>
        <v>Men Grand Masters</v>
      </c>
      <c r="H1145" s="84" t="str">
        <f t="shared" si="117"/>
        <v>Namib Park</v>
      </c>
      <c r="I1145" s="123"/>
      <c r="J1145" s="123" t="s">
        <v>8</v>
      </c>
      <c r="K1145" s="123">
        <v>64</v>
      </c>
      <c r="L1145" s="122">
        <f t="shared" si="118"/>
        <v>2.1</v>
      </c>
      <c r="M1145" s="122">
        <f t="shared" si="119"/>
        <v>2.1</v>
      </c>
    </row>
    <row r="1146" spans="1:13" hidden="1" x14ac:dyDescent="0.2">
      <c r="A1146" s="86" t="s">
        <v>2110</v>
      </c>
      <c r="B1146" s="85">
        <v>44352</v>
      </c>
      <c r="C1146" s="86" t="s">
        <v>2111</v>
      </c>
      <c r="D1146" s="123" t="s">
        <v>655</v>
      </c>
      <c r="E1146" s="84" t="str">
        <f t="shared" si="114"/>
        <v>Olaf</v>
      </c>
      <c r="F1146" s="84" t="str">
        <f t="shared" si="115"/>
        <v>Coetzee</v>
      </c>
      <c r="G1146" s="84" t="str">
        <f t="shared" si="116"/>
        <v>Men Senior</v>
      </c>
      <c r="H1146" s="84" t="str">
        <f t="shared" si="117"/>
        <v>Namib Park</v>
      </c>
      <c r="I1146" s="123"/>
      <c r="J1146" s="123"/>
      <c r="K1146" s="123"/>
      <c r="L1146" s="122" t="str">
        <f t="shared" si="118"/>
        <v/>
      </c>
      <c r="M1146" s="122" t="str">
        <f t="shared" si="119"/>
        <v/>
      </c>
    </row>
    <row r="1147" spans="1:13" hidden="1" x14ac:dyDescent="0.2">
      <c r="A1147" s="86" t="s">
        <v>2110</v>
      </c>
      <c r="B1147" s="85">
        <v>44352</v>
      </c>
      <c r="C1147" s="86" t="s">
        <v>2111</v>
      </c>
      <c r="D1147" s="123" t="s">
        <v>1318</v>
      </c>
      <c r="E1147" s="84" t="str">
        <f t="shared" si="114"/>
        <v>Keith</v>
      </c>
      <c r="F1147" s="84" t="str">
        <f t="shared" si="115"/>
        <v>Du Plessis</v>
      </c>
      <c r="G1147" s="84" t="str">
        <f t="shared" si="116"/>
        <v>Men Veteran</v>
      </c>
      <c r="H1147" s="84" t="str">
        <f t="shared" si="117"/>
        <v>Namib Park</v>
      </c>
      <c r="I1147" s="123"/>
      <c r="J1147" s="123"/>
      <c r="K1147" s="123"/>
      <c r="L1147" s="122" t="str">
        <f t="shared" si="118"/>
        <v/>
      </c>
      <c r="M1147" s="122" t="str">
        <f t="shared" si="119"/>
        <v/>
      </c>
    </row>
    <row r="1148" spans="1:13" hidden="1" x14ac:dyDescent="0.2">
      <c r="A1148" s="86" t="s">
        <v>2110</v>
      </c>
      <c r="B1148" s="85">
        <v>44352</v>
      </c>
      <c r="C1148" s="86" t="s">
        <v>2111</v>
      </c>
      <c r="D1148" s="123" t="s">
        <v>1864</v>
      </c>
      <c r="E1148" s="84" t="str">
        <f t="shared" si="114"/>
        <v>Wanda</v>
      </c>
      <c r="F1148" s="84" t="str">
        <f t="shared" si="115"/>
        <v>Enslin</v>
      </c>
      <c r="G1148" s="84" t="str">
        <f t="shared" si="116"/>
        <v>Ladies Senior</v>
      </c>
      <c r="H1148" s="84" t="str">
        <f t="shared" si="117"/>
        <v>Namib Park</v>
      </c>
      <c r="I1148" s="123" t="s">
        <v>9</v>
      </c>
      <c r="J1148" s="123"/>
      <c r="K1148" s="123">
        <v>33</v>
      </c>
      <c r="L1148" s="122">
        <f t="shared" si="118"/>
        <v>0.7</v>
      </c>
      <c r="M1148" s="122">
        <f t="shared" si="119"/>
        <v>0.7</v>
      </c>
    </row>
    <row r="1149" spans="1:13" hidden="1" x14ac:dyDescent="0.2">
      <c r="A1149" s="86" t="s">
        <v>2110</v>
      </c>
      <c r="B1149" s="85">
        <v>44352</v>
      </c>
      <c r="C1149" s="86" t="s">
        <v>2111</v>
      </c>
      <c r="D1149" s="123" t="s">
        <v>1864</v>
      </c>
      <c r="E1149" s="84" t="str">
        <f t="shared" si="114"/>
        <v>Wanda</v>
      </c>
      <c r="F1149" s="84" t="str">
        <f t="shared" si="115"/>
        <v>Enslin</v>
      </c>
      <c r="G1149" s="84" t="str">
        <f t="shared" si="116"/>
        <v>Ladies Senior</v>
      </c>
      <c r="H1149" s="84" t="str">
        <f t="shared" si="117"/>
        <v>Namib Park</v>
      </c>
      <c r="I1149" s="123" t="s">
        <v>9</v>
      </c>
      <c r="J1149" s="123"/>
      <c r="K1149" s="123">
        <v>33</v>
      </c>
      <c r="L1149" s="122">
        <f t="shared" si="118"/>
        <v>0.7</v>
      </c>
      <c r="M1149" s="122">
        <f t="shared" si="119"/>
        <v>0.7</v>
      </c>
    </row>
    <row r="1150" spans="1:13" hidden="1" x14ac:dyDescent="0.2">
      <c r="A1150" s="86" t="s">
        <v>2110</v>
      </c>
      <c r="B1150" s="85">
        <v>44352</v>
      </c>
      <c r="C1150" s="86" t="s">
        <v>2111</v>
      </c>
      <c r="D1150" s="123" t="s">
        <v>1863</v>
      </c>
      <c r="E1150" s="84" t="str">
        <f t="shared" si="114"/>
        <v>Ryno</v>
      </c>
      <c r="F1150" s="84" t="str">
        <f t="shared" si="115"/>
        <v>Enslin</v>
      </c>
      <c r="G1150" s="84" t="str">
        <f t="shared" si="116"/>
        <v>Men Senior</v>
      </c>
      <c r="H1150" s="84" t="str">
        <f t="shared" si="117"/>
        <v>Namib Park</v>
      </c>
      <c r="I1150" s="123" t="s">
        <v>9</v>
      </c>
      <c r="J1150" s="123"/>
      <c r="K1150" s="123">
        <v>33</v>
      </c>
      <c r="L1150" s="122">
        <f t="shared" si="118"/>
        <v>0.7</v>
      </c>
      <c r="M1150" s="122">
        <f t="shared" si="119"/>
        <v>0.7</v>
      </c>
    </row>
    <row r="1151" spans="1:13" hidden="1" x14ac:dyDescent="0.2">
      <c r="A1151" s="86" t="s">
        <v>2110</v>
      </c>
      <c r="B1151" s="85">
        <v>44352</v>
      </c>
      <c r="C1151" s="86" t="s">
        <v>2111</v>
      </c>
      <c r="D1151" s="123" t="s">
        <v>1863</v>
      </c>
      <c r="E1151" s="84" t="str">
        <f t="shared" si="114"/>
        <v>Ryno</v>
      </c>
      <c r="F1151" s="84" t="str">
        <f t="shared" si="115"/>
        <v>Enslin</v>
      </c>
      <c r="G1151" s="84" t="str">
        <f t="shared" si="116"/>
        <v>Men Senior</v>
      </c>
      <c r="H1151" s="84" t="str">
        <f t="shared" si="117"/>
        <v>Namib Park</v>
      </c>
      <c r="I1151" s="123"/>
      <c r="J1151" s="123" t="s">
        <v>1405</v>
      </c>
      <c r="K1151" s="123">
        <v>141</v>
      </c>
      <c r="L1151" s="122">
        <f t="shared" si="118"/>
        <v>14.1</v>
      </c>
      <c r="M1151" s="122">
        <f t="shared" si="119"/>
        <v>14.1</v>
      </c>
    </row>
    <row r="1152" spans="1:13" hidden="1" x14ac:dyDescent="0.2">
      <c r="A1152" s="86" t="s">
        <v>2110</v>
      </c>
      <c r="B1152" s="85">
        <v>44352</v>
      </c>
      <c r="C1152" s="86" t="s">
        <v>2111</v>
      </c>
      <c r="D1152" s="123" t="s">
        <v>679</v>
      </c>
      <c r="E1152" s="84" t="str">
        <f t="shared" ref="E1152:E1215" si="120">IF(D1152="","",VLOOKUP(D1152,Master,3,FALSE))</f>
        <v>Robert</v>
      </c>
      <c r="F1152" s="84" t="str">
        <f t="shared" ref="F1152:F1215" si="121">IF(D1152="","",VLOOKUP(D1152,Master,4,FALSE))</f>
        <v>Moyce</v>
      </c>
      <c r="G1152" s="84" t="str">
        <f t="shared" ref="G1152:G1215" si="122">IF(D1152="","",VLOOKUP(D1152,Master,5,FALSE))</f>
        <v>Men Master</v>
      </c>
      <c r="H1152" s="84" t="str">
        <f t="shared" ref="H1152:H1215" si="123">IF(D1152="","",VLOOKUP(D1152,Master,2,FALSE))</f>
        <v>Namib Park</v>
      </c>
      <c r="I1152" s="123"/>
      <c r="J1152" s="123"/>
      <c r="K1152" s="123"/>
      <c r="L1152" s="122" t="str">
        <f t="shared" ref="L1152:L1215" si="124">IF(K1152="","",IF(I1152="",ROUND(HLOOKUP(J1152,kgList,K1152,FALSE),1),ROUND(HLOOKUP(I1152,kgList,K1152,FALSE),1)))</f>
        <v/>
      </c>
      <c r="M1152" s="122" t="str">
        <f t="shared" ref="M1152:M1215" si="125">IF(L1152="","",IF(COUNTA(I1152:J1152)&gt;1,"Edible or Inedible",IF(COUNTA(I1152)=1,L1152*1,IF(COUNTA(J1152)=1,L1152*1,"ERROR"))))</f>
        <v/>
      </c>
    </row>
    <row r="1153" spans="1:13" hidden="1" x14ac:dyDescent="0.2">
      <c r="A1153" s="86" t="s">
        <v>2110</v>
      </c>
      <c r="B1153" s="85">
        <v>44352</v>
      </c>
      <c r="C1153" s="86" t="s">
        <v>2111</v>
      </c>
      <c r="D1153" s="123" t="s">
        <v>550</v>
      </c>
      <c r="E1153" s="84" t="str">
        <f t="shared" si="120"/>
        <v>Rodger</v>
      </c>
      <c r="F1153" s="84" t="str">
        <f t="shared" si="121"/>
        <v>Boon</v>
      </c>
      <c r="G1153" s="84" t="str">
        <f t="shared" si="122"/>
        <v>Men Master</v>
      </c>
      <c r="H1153" s="84" t="str">
        <f t="shared" si="123"/>
        <v>Namib Park</v>
      </c>
      <c r="I1153" s="123"/>
      <c r="J1153" s="123"/>
      <c r="K1153" s="123"/>
      <c r="L1153" s="122" t="str">
        <f t="shared" si="124"/>
        <v/>
      </c>
      <c r="M1153" s="122" t="str">
        <f t="shared" si="125"/>
        <v/>
      </c>
    </row>
    <row r="1154" spans="1:13" hidden="1" x14ac:dyDescent="0.2">
      <c r="A1154" s="86" t="s">
        <v>2110</v>
      </c>
      <c r="B1154" s="85">
        <v>44352</v>
      </c>
      <c r="C1154" s="86" t="s">
        <v>2111</v>
      </c>
      <c r="D1154" s="123" t="s">
        <v>1453</v>
      </c>
      <c r="E1154" s="84" t="str">
        <f t="shared" si="120"/>
        <v>Mark</v>
      </c>
      <c r="F1154" s="84" t="str">
        <f t="shared" si="121"/>
        <v>Van Der Merwe</v>
      </c>
      <c r="G1154" s="84" t="str">
        <f t="shared" si="122"/>
        <v>Men U/21</v>
      </c>
      <c r="H1154" s="84" t="str">
        <f t="shared" si="123"/>
        <v>Namib Park</v>
      </c>
      <c r="I1154" s="123" t="s">
        <v>9</v>
      </c>
      <c r="J1154" s="123"/>
      <c r="K1154" s="123">
        <v>30</v>
      </c>
      <c r="L1154" s="122">
        <f t="shared" si="124"/>
        <v>0.5</v>
      </c>
      <c r="M1154" s="122">
        <f t="shared" si="125"/>
        <v>0.5</v>
      </c>
    </row>
    <row r="1155" spans="1:13" hidden="1" x14ac:dyDescent="0.2">
      <c r="A1155" s="86" t="s">
        <v>2110</v>
      </c>
      <c r="B1155" s="85">
        <v>44352</v>
      </c>
      <c r="C1155" s="86" t="s">
        <v>2111</v>
      </c>
      <c r="D1155" s="123" t="s">
        <v>1453</v>
      </c>
      <c r="E1155" s="84" t="str">
        <f t="shared" si="120"/>
        <v>Mark</v>
      </c>
      <c r="F1155" s="84" t="str">
        <f t="shared" si="121"/>
        <v>Van Der Merwe</v>
      </c>
      <c r="G1155" s="84" t="str">
        <f t="shared" si="122"/>
        <v>Men U/21</v>
      </c>
      <c r="H1155" s="84" t="str">
        <f t="shared" si="123"/>
        <v>Namib Park</v>
      </c>
      <c r="I1155" s="123" t="s">
        <v>19</v>
      </c>
      <c r="J1155" s="123"/>
      <c r="K1155" s="123">
        <v>63</v>
      </c>
      <c r="L1155" s="122">
        <f t="shared" si="124"/>
        <v>2.6</v>
      </c>
      <c r="M1155" s="122">
        <f t="shared" si="125"/>
        <v>2.6</v>
      </c>
    </row>
    <row r="1156" spans="1:13" hidden="1" x14ac:dyDescent="0.2">
      <c r="A1156" s="86" t="s">
        <v>2110</v>
      </c>
      <c r="B1156" s="85">
        <v>44352</v>
      </c>
      <c r="C1156" s="86" t="s">
        <v>2111</v>
      </c>
      <c r="D1156" s="123" t="s">
        <v>1754</v>
      </c>
      <c r="E1156" s="84" t="str">
        <f t="shared" si="120"/>
        <v>Johan</v>
      </c>
      <c r="F1156" s="84" t="str">
        <f t="shared" si="121"/>
        <v>Van Niekerk</v>
      </c>
      <c r="G1156" s="84" t="str">
        <f t="shared" si="122"/>
        <v>Men Senior</v>
      </c>
      <c r="H1156" s="84" t="str">
        <f t="shared" si="123"/>
        <v>Namib Park</v>
      </c>
      <c r="I1156" s="123" t="s">
        <v>22</v>
      </c>
      <c r="J1156" s="123"/>
      <c r="K1156" s="123">
        <v>47</v>
      </c>
      <c r="L1156" s="122">
        <f t="shared" si="124"/>
        <v>1.4</v>
      </c>
      <c r="M1156" s="122">
        <f t="shared" si="125"/>
        <v>1.4</v>
      </c>
    </row>
    <row r="1157" spans="1:13" hidden="1" x14ac:dyDescent="0.2">
      <c r="A1157" s="86" t="s">
        <v>2110</v>
      </c>
      <c r="B1157" s="85">
        <v>44352</v>
      </c>
      <c r="C1157" s="86" t="s">
        <v>2111</v>
      </c>
      <c r="D1157" s="123" t="s">
        <v>644</v>
      </c>
      <c r="E1157" s="84" t="str">
        <f t="shared" si="120"/>
        <v>Lance</v>
      </c>
      <c r="F1157" s="84" t="str">
        <f t="shared" si="121"/>
        <v>Mills</v>
      </c>
      <c r="G1157" s="84" t="str">
        <f t="shared" si="122"/>
        <v>Men Master</v>
      </c>
      <c r="H1157" s="84" t="str">
        <f t="shared" si="123"/>
        <v>Namib Park</v>
      </c>
      <c r="I1157" s="123" t="s">
        <v>9</v>
      </c>
      <c r="J1157" s="123"/>
      <c r="K1157" s="123">
        <v>33</v>
      </c>
      <c r="L1157" s="122">
        <f t="shared" si="124"/>
        <v>0.7</v>
      </c>
      <c r="M1157" s="122">
        <f t="shared" si="125"/>
        <v>0.7</v>
      </c>
    </row>
    <row r="1158" spans="1:13" hidden="1" x14ac:dyDescent="0.2">
      <c r="A1158" s="86" t="s">
        <v>2110</v>
      </c>
      <c r="B1158" s="85">
        <v>44352</v>
      </c>
      <c r="C1158" s="86" t="s">
        <v>2111</v>
      </c>
      <c r="D1158" s="123" t="s">
        <v>621</v>
      </c>
      <c r="E1158" s="84" t="str">
        <f t="shared" si="120"/>
        <v>Sarah-Ann</v>
      </c>
      <c r="F1158" s="84" t="str">
        <f t="shared" si="121"/>
        <v>Mills</v>
      </c>
      <c r="G1158" s="84" t="str">
        <f t="shared" si="122"/>
        <v>Ladies Master</v>
      </c>
      <c r="H1158" s="84" t="str">
        <f t="shared" si="123"/>
        <v>Namib Park</v>
      </c>
      <c r="I1158" s="123"/>
      <c r="J1158" s="123"/>
      <c r="K1158" s="123"/>
      <c r="L1158" s="122" t="str">
        <f t="shared" si="124"/>
        <v/>
      </c>
      <c r="M1158" s="122" t="str">
        <f t="shared" si="125"/>
        <v/>
      </c>
    </row>
    <row r="1159" spans="1:13" hidden="1" x14ac:dyDescent="0.2">
      <c r="A1159" s="86" t="s">
        <v>2110</v>
      </c>
      <c r="B1159" s="85">
        <v>44352</v>
      </c>
      <c r="C1159" s="86" t="s">
        <v>2111</v>
      </c>
      <c r="D1159" s="123" t="s">
        <v>607</v>
      </c>
      <c r="E1159" s="84" t="str">
        <f t="shared" si="120"/>
        <v>Herbert</v>
      </c>
      <c r="F1159" s="84" t="str">
        <f t="shared" si="121"/>
        <v>Van Niekerk</v>
      </c>
      <c r="G1159" s="84" t="str">
        <f t="shared" si="122"/>
        <v>Men Master</v>
      </c>
      <c r="H1159" s="84" t="str">
        <f t="shared" si="123"/>
        <v>Seagull Angling Club Coastal</v>
      </c>
      <c r="I1159" s="123"/>
      <c r="J1159" s="123"/>
      <c r="K1159" s="123"/>
      <c r="L1159" s="122" t="str">
        <f t="shared" si="124"/>
        <v/>
      </c>
      <c r="M1159" s="122" t="str">
        <f t="shared" si="125"/>
        <v/>
      </c>
    </row>
    <row r="1160" spans="1:13" hidden="1" x14ac:dyDescent="0.2">
      <c r="A1160" s="86" t="s">
        <v>2110</v>
      </c>
      <c r="B1160" s="85">
        <v>44352</v>
      </c>
      <c r="C1160" s="86" t="s">
        <v>2111</v>
      </c>
      <c r="D1160" s="123" t="s">
        <v>690</v>
      </c>
      <c r="E1160" s="84" t="str">
        <f t="shared" si="120"/>
        <v>Francois</v>
      </c>
      <c r="F1160" s="84" t="str">
        <f t="shared" si="121"/>
        <v>Lottering</v>
      </c>
      <c r="G1160" s="84" t="str">
        <f t="shared" si="122"/>
        <v>Men Senior</v>
      </c>
      <c r="H1160" s="84" t="str">
        <f t="shared" si="123"/>
        <v>Seagull Angling Club Coastal</v>
      </c>
      <c r="I1160" s="123"/>
      <c r="J1160" s="123"/>
      <c r="K1160" s="123"/>
      <c r="L1160" s="122" t="str">
        <f t="shared" si="124"/>
        <v/>
      </c>
      <c r="M1160" s="122" t="str">
        <f t="shared" si="125"/>
        <v/>
      </c>
    </row>
    <row r="1161" spans="1:13" hidden="1" x14ac:dyDescent="0.2">
      <c r="A1161" s="86" t="s">
        <v>2110</v>
      </c>
      <c r="B1161" s="85">
        <v>44352</v>
      </c>
      <c r="C1161" s="86" t="s">
        <v>2111</v>
      </c>
      <c r="D1161" s="123" t="s">
        <v>793</v>
      </c>
      <c r="E1161" s="84" t="str">
        <f t="shared" si="120"/>
        <v>Lu-Andre</v>
      </c>
      <c r="F1161" s="84" t="str">
        <f t="shared" si="121"/>
        <v>Duvenhage</v>
      </c>
      <c r="G1161" s="84" t="str">
        <f t="shared" si="122"/>
        <v>Men Senior</v>
      </c>
      <c r="H1161" s="84" t="str">
        <f t="shared" si="123"/>
        <v>Seagull Angling Club Coastal</v>
      </c>
      <c r="I1161" s="123"/>
      <c r="J1161" s="123"/>
      <c r="K1161" s="123"/>
      <c r="L1161" s="122" t="str">
        <f t="shared" si="124"/>
        <v/>
      </c>
      <c r="M1161" s="122" t="str">
        <f t="shared" si="125"/>
        <v/>
      </c>
    </row>
    <row r="1162" spans="1:13" hidden="1" x14ac:dyDescent="0.2">
      <c r="A1162" s="86" t="s">
        <v>2110</v>
      </c>
      <c r="B1162" s="85">
        <v>44352</v>
      </c>
      <c r="C1162" s="86" t="s">
        <v>2111</v>
      </c>
      <c r="D1162" s="123" t="s">
        <v>677</v>
      </c>
      <c r="E1162" s="84" t="str">
        <f t="shared" si="120"/>
        <v>Jan</v>
      </c>
      <c r="F1162" s="84" t="str">
        <f t="shared" si="121"/>
        <v>Potgieter</v>
      </c>
      <c r="G1162" s="84" t="str">
        <f t="shared" si="122"/>
        <v>Men Veteran</v>
      </c>
      <c r="H1162" s="84" t="str">
        <f t="shared" si="123"/>
        <v>Seagull Angling Club Coastal</v>
      </c>
      <c r="I1162" s="123"/>
      <c r="J1162" s="123"/>
      <c r="K1162" s="123"/>
      <c r="L1162" s="122" t="str">
        <f t="shared" si="124"/>
        <v/>
      </c>
      <c r="M1162" s="122" t="str">
        <f t="shared" si="125"/>
        <v/>
      </c>
    </row>
    <row r="1163" spans="1:13" hidden="1" x14ac:dyDescent="0.2">
      <c r="A1163" s="86" t="s">
        <v>2110</v>
      </c>
      <c r="B1163" s="85">
        <v>44352</v>
      </c>
      <c r="C1163" s="86" t="s">
        <v>2111</v>
      </c>
      <c r="D1163" s="123" t="s">
        <v>1769</v>
      </c>
      <c r="E1163" s="84" t="str">
        <f t="shared" si="120"/>
        <v>Zandrie</v>
      </c>
      <c r="F1163" s="84" t="str">
        <f t="shared" si="121"/>
        <v>Van Niekerk</v>
      </c>
      <c r="G1163" s="84" t="str">
        <f t="shared" si="122"/>
        <v>Ladies Senior</v>
      </c>
      <c r="H1163" s="84" t="str">
        <f t="shared" si="123"/>
        <v>Seagull Angling Club Coastal</v>
      </c>
      <c r="I1163" s="123"/>
      <c r="J1163" s="123"/>
      <c r="K1163" s="123"/>
      <c r="L1163" s="122" t="str">
        <f t="shared" si="124"/>
        <v/>
      </c>
      <c r="M1163" s="122" t="str">
        <f t="shared" si="125"/>
        <v/>
      </c>
    </row>
    <row r="1164" spans="1:13" hidden="1" x14ac:dyDescent="0.2">
      <c r="A1164" s="86" t="s">
        <v>2110</v>
      </c>
      <c r="B1164" s="85">
        <v>44352</v>
      </c>
      <c r="C1164" s="86" t="s">
        <v>2111</v>
      </c>
      <c r="D1164" s="123" t="s">
        <v>684</v>
      </c>
      <c r="E1164" s="84" t="str">
        <f t="shared" si="120"/>
        <v>Alex</v>
      </c>
      <c r="F1164" s="84" t="str">
        <f t="shared" si="121"/>
        <v>Thompson</v>
      </c>
      <c r="G1164" s="84" t="str">
        <f t="shared" si="122"/>
        <v>Men Veteran</v>
      </c>
      <c r="H1164" s="84" t="str">
        <f t="shared" si="123"/>
        <v>Seagull Angling Club Coastal</v>
      </c>
      <c r="I1164" s="123"/>
      <c r="J1164" s="123"/>
      <c r="K1164" s="123"/>
      <c r="L1164" s="122" t="str">
        <f t="shared" si="124"/>
        <v/>
      </c>
      <c r="M1164" s="122" t="str">
        <f t="shared" si="125"/>
        <v/>
      </c>
    </row>
    <row r="1165" spans="1:13" hidden="1" x14ac:dyDescent="0.2">
      <c r="A1165" s="86" t="s">
        <v>2110</v>
      </c>
      <c r="B1165" s="85">
        <v>44352</v>
      </c>
      <c r="C1165" s="86" t="s">
        <v>2111</v>
      </c>
      <c r="D1165" s="123" t="s">
        <v>668</v>
      </c>
      <c r="E1165" s="84" t="str">
        <f t="shared" si="120"/>
        <v>Pierre</v>
      </c>
      <c r="F1165" s="84" t="str">
        <f t="shared" si="121"/>
        <v>Wagner</v>
      </c>
      <c r="G1165" s="84" t="str">
        <f t="shared" si="122"/>
        <v>Men Master</v>
      </c>
      <c r="H1165" s="84" t="str">
        <f t="shared" si="123"/>
        <v>Seagull Angling Club Coastal</v>
      </c>
      <c r="I1165" s="123"/>
      <c r="J1165" s="123"/>
      <c r="K1165" s="123"/>
      <c r="L1165" s="122" t="str">
        <f t="shared" si="124"/>
        <v/>
      </c>
      <c r="M1165" s="122" t="str">
        <f t="shared" si="125"/>
        <v/>
      </c>
    </row>
    <row r="1166" spans="1:13" hidden="1" x14ac:dyDescent="0.2">
      <c r="A1166" s="86" t="s">
        <v>2110</v>
      </c>
      <c r="B1166" s="85">
        <v>44352</v>
      </c>
      <c r="C1166" s="86" t="s">
        <v>2111</v>
      </c>
      <c r="D1166" s="123" t="s">
        <v>582</v>
      </c>
      <c r="E1166" s="84" t="str">
        <f t="shared" si="120"/>
        <v>Chrisjan</v>
      </c>
      <c r="F1166" s="84" t="str">
        <f t="shared" si="121"/>
        <v>Potgieter</v>
      </c>
      <c r="G1166" s="84" t="str">
        <f t="shared" si="122"/>
        <v>Men Senior</v>
      </c>
      <c r="H1166" s="84" t="str">
        <f t="shared" si="123"/>
        <v>Seagull Angling Club Coastal</v>
      </c>
      <c r="I1166" s="123"/>
      <c r="J1166" s="123"/>
      <c r="K1166" s="123"/>
      <c r="L1166" s="122" t="str">
        <f t="shared" si="124"/>
        <v/>
      </c>
      <c r="M1166" s="122" t="str">
        <f t="shared" si="125"/>
        <v/>
      </c>
    </row>
    <row r="1167" spans="1:13" hidden="1" x14ac:dyDescent="0.2">
      <c r="A1167" s="86" t="s">
        <v>2110</v>
      </c>
      <c r="B1167" s="85">
        <v>44352</v>
      </c>
      <c r="C1167" s="86" t="s">
        <v>2111</v>
      </c>
      <c r="D1167" s="123" t="s">
        <v>1626</v>
      </c>
      <c r="E1167" s="84" t="str">
        <f t="shared" si="120"/>
        <v>Gert</v>
      </c>
      <c r="F1167" s="84" t="str">
        <f t="shared" si="121"/>
        <v>Visage</v>
      </c>
      <c r="G1167" s="84" t="str">
        <f t="shared" si="122"/>
        <v>Men Senior</v>
      </c>
      <c r="H1167" s="84" t="str">
        <f t="shared" si="123"/>
        <v>Seagull Angling Club Coastal</v>
      </c>
      <c r="I1167" s="123"/>
      <c r="J1167" s="123"/>
      <c r="K1167" s="123"/>
      <c r="L1167" s="122" t="str">
        <f t="shared" si="124"/>
        <v/>
      </c>
      <c r="M1167" s="122" t="str">
        <f t="shared" si="125"/>
        <v/>
      </c>
    </row>
    <row r="1168" spans="1:13" hidden="1" x14ac:dyDescent="0.2">
      <c r="A1168" s="86" t="s">
        <v>2110</v>
      </c>
      <c r="B1168" s="85">
        <v>44352</v>
      </c>
      <c r="C1168" s="86" t="s">
        <v>2111</v>
      </c>
      <c r="D1168" s="123" t="s">
        <v>716</v>
      </c>
      <c r="E1168" s="84" t="str">
        <f t="shared" si="120"/>
        <v>Andre</v>
      </c>
      <c r="F1168" s="84" t="str">
        <f t="shared" si="121"/>
        <v>Strydom</v>
      </c>
      <c r="G1168" s="84" t="str">
        <f t="shared" si="122"/>
        <v>Men Senior</v>
      </c>
      <c r="H1168" s="84" t="str">
        <f t="shared" si="123"/>
        <v>Seagull Angling Club Coastal</v>
      </c>
      <c r="I1168" s="123"/>
      <c r="J1168" s="123"/>
      <c r="K1168" s="123"/>
      <c r="L1168" s="122" t="str">
        <f t="shared" si="124"/>
        <v/>
      </c>
      <c r="M1168" s="122" t="str">
        <f t="shared" si="125"/>
        <v/>
      </c>
    </row>
    <row r="1169" spans="1:13" hidden="1" x14ac:dyDescent="0.2">
      <c r="A1169" s="86" t="s">
        <v>2110</v>
      </c>
      <c r="B1169" s="85">
        <v>44352</v>
      </c>
      <c r="C1169" s="86" t="s">
        <v>2111</v>
      </c>
      <c r="D1169" s="123" t="s">
        <v>688</v>
      </c>
      <c r="E1169" s="84" t="str">
        <f t="shared" si="120"/>
        <v>Rene</v>
      </c>
      <c r="F1169" s="84" t="str">
        <f t="shared" si="121"/>
        <v>Jacobs</v>
      </c>
      <c r="G1169" s="84" t="str">
        <f t="shared" si="122"/>
        <v>Ladies Senior</v>
      </c>
      <c r="H1169" s="84" t="str">
        <f t="shared" si="123"/>
        <v>Seagull Angling Club Coastal</v>
      </c>
      <c r="I1169" s="123"/>
      <c r="J1169" s="123"/>
      <c r="K1169" s="123"/>
      <c r="L1169" s="122" t="str">
        <f t="shared" si="124"/>
        <v/>
      </c>
      <c r="M1169" s="122" t="str">
        <f t="shared" si="125"/>
        <v/>
      </c>
    </row>
    <row r="1170" spans="1:13" hidden="1" x14ac:dyDescent="0.2">
      <c r="A1170" s="86" t="s">
        <v>2110</v>
      </c>
      <c r="B1170" s="85">
        <v>44352</v>
      </c>
      <c r="C1170" s="86" t="s">
        <v>2111</v>
      </c>
      <c r="D1170" s="123" t="s">
        <v>1624</v>
      </c>
      <c r="E1170" s="84" t="str">
        <f t="shared" si="120"/>
        <v>Johannes</v>
      </c>
      <c r="F1170" s="84" t="str">
        <f t="shared" si="121"/>
        <v>Gous</v>
      </c>
      <c r="G1170" s="84" t="str">
        <f t="shared" si="122"/>
        <v>Men Senior</v>
      </c>
      <c r="H1170" s="84" t="str">
        <f t="shared" si="123"/>
        <v>Seagull Angling Club Coastal</v>
      </c>
      <c r="I1170" s="123"/>
      <c r="J1170" s="123"/>
      <c r="K1170" s="123"/>
      <c r="L1170" s="122" t="str">
        <f t="shared" si="124"/>
        <v/>
      </c>
      <c r="M1170" s="122" t="str">
        <f t="shared" si="125"/>
        <v/>
      </c>
    </row>
    <row r="1171" spans="1:13" hidden="1" x14ac:dyDescent="0.2">
      <c r="A1171" s="86" t="s">
        <v>2110</v>
      </c>
      <c r="B1171" s="85">
        <v>44352</v>
      </c>
      <c r="C1171" s="86" t="s">
        <v>2111</v>
      </c>
      <c r="D1171" s="123" t="s">
        <v>790</v>
      </c>
      <c r="E1171" s="84" t="str">
        <f t="shared" si="120"/>
        <v>Grant</v>
      </c>
      <c r="F1171" s="84" t="str">
        <f t="shared" si="121"/>
        <v>Knight</v>
      </c>
      <c r="G1171" s="84" t="str">
        <f t="shared" si="122"/>
        <v>Men Veteran</v>
      </c>
      <c r="H1171" s="84" t="str">
        <f t="shared" si="123"/>
        <v>Penguin</v>
      </c>
      <c r="I1171" s="123"/>
      <c r="J1171" s="123"/>
      <c r="K1171" s="123"/>
      <c r="L1171" s="122" t="str">
        <f t="shared" si="124"/>
        <v/>
      </c>
      <c r="M1171" s="122" t="str">
        <f t="shared" si="125"/>
        <v/>
      </c>
    </row>
    <row r="1172" spans="1:13" hidden="1" x14ac:dyDescent="0.2">
      <c r="A1172" s="86" t="s">
        <v>2110</v>
      </c>
      <c r="B1172" s="85">
        <v>44352</v>
      </c>
      <c r="C1172" s="86" t="s">
        <v>2111</v>
      </c>
      <c r="D1172" s="123" t="s">
        <v>1785</v>
      </c>
      <c r="E1172" s="84" t="str">
        <f t="shared" si="120"/>
        <v>Clinton</v>
      </c>
      <c r="F1172" s="84" t="str">
        <f t="shared" si="121"/>
        <v>Barnhard</v>
      </c>
      <c r="G1172" s="84" t="str">
        <f t="shared" si="122"/>
        <v>Men Senior</v>
      </c>
      <c r="H1172" s="84" t="str">
        <f t="shared" si="123"/>
        <v>Penguin</v>
      </c>
      <c r="I1172" s="123"/>
      <c r="J1172" s="123"/>
      <c r="K1172" s="123"/>
      <c r="L1172" s="122" t="str">
        <f t="shared" si="124"/>
        <v/>
      </c>
      <c r="M1172" s="122" t="str">
        <f t="shared" si="125"/>
        <v/>
      </c>
    </row>
    <row r="1173" spans="1:13" hidden="1" x14ac:dyDescent="0.2">
      <c r="A1173" s="86" t="s">
        <v>2110</v>
      </c>
      <c r="B1173" s="85">
        <v>44352</v>
      </c>
      <c r="C1173" s="86" t="s">
        <v>2111</v>
      </c>
      <c r="D1173" s="123" t="s">
        <v>1786</v>
      </c>
      <c r="E1173" s="84" t="str">
        <f t="shared" si="120"/>
        <v>Lindie</v>
      </c>
      <c r="F1173" s="84" t="str">
        <f t="shared" si="121"/>
        <v>Barnhard</v>
      </c>
      <c r="G1173" s="84" t="str">
        <f t="shared" si="122"/>
        <v>Ladies Veteran</v>
      </c>
      <c r="H1173" s="84" t="str">
        <f t="shared" si="123"/>
        <v>Penguin</v>
      </c>
      <c r="I1173" s="123"/>
      <c r="J1173" s="123"/>
      <c r="K1173" s="123"/>
      <c r="L1173" s="122" t="str">
        <f t="shared" si="124"/>
        <v/>
      </c>
      <c r="M1173" s="122" t="str">
        <f t="shared" si="125"/>
        <v/>
      </c>
    </row>
    <row r="1174" spans="1:13" hidden="1" x14ac:dyDescent="0.2">
      <c r="A1174" s="86" t="s">
        <v>2110</v>
      </c>
      <c r="B1174" s="85">
        <v>44352</v>
      </c>
      <c r="C1174" s="86" t="s">
        <v>2111</v>
      </c>
      <c r="D1174" s="123" t="s">
        <v>1563</v>
      </c>
      <c r="E1174" s="84" t="str">
        <f t="shared" si="120"/>
        <v>Stefan</v>
      </c>
      <c r="F1174" s="84" t="str">
        <f t="shared" si="121"/>
        <v>Snyman</v>
      </c>
      <c r="G1174" s="84" t="str">
        <f t="shared" si="122"/>
        <v>Men U/16</v>
      </c>
      <c r="H1174" s="84" t="str">
        <f t="shared" si="123"/>
        <v>Penguin</v>
      </c>
      <c r="I1174" s="123" t="s">
        <v>19</v>
      </c>
      <c r="J1174" s="123"/>
      <c r="K1174" s="123">
        <v>41</v>
      </c>
      <c r="L1174" s="122">
        <f t="shared" si="124"/>
        <v>0.7</v>
      </c>
      <c r="M1174" s="122">
        <f t="shared" si="125"/>
        <v>0.7</v>
      </c>
    </row>
    <row r="1175" spans="1:13" hidden="1" x14ac:dyDescent="0.2">
      <c r="A1175" s="86" t="s">
        <v>2110</v>
      </c>
      <c r="B1175" s="85">
        <v>44352</v>
      </c>
      <c r="C1175" s="86" t="s">
        <v>2111</v>
      </c>
      <c r="D1175" s="123" t="s">
        <v>897</v>
      </c>
      <c r="E1175" s="84" t="str">
        <f t="shared" si="120"/>
        <v>Henno</v>
      </c>
      <c r="F1175" s="84" t="str">
        <f t="shared" si="121"/>
        <v>Snyman</v>
      </c>
      <c r="G1175" s="84" t="str">
        <f t="shared" si="122"/>
        <v>Men Veteran</v>
      </c>
      <c r="H1175" s="84" t="str">
        <f t="shared" si="123"/>
        <v>Penguin</v>
      </c>
      <c r="I1175" s="123"/>
      <c r="J1175" s="123"/>
      <c r="K1175" s="123"/>
      <c r="L1175" s="122" t="str">
        <f t="shared" si="124"/>
        <v/>
      </c>
      <c r="M1175" s="122" t="str">
        <f t="shared" si="125"/>
        <v/>
      </c>
    </row>
    <row r="1176" spans="1:13" hidden="1" x14ac:dyDescent="0.2">
      <c r="A1176" s="86" t="s">
        <v>2110</v>
      </c>
      <c r="B1176" s="85">
        <v>44352</v>
      </c>
      <c r="C1176" s="86" t="s">
        <v>2111</v>
      </c>
      <c r="D1176" s="123" t="s">
        <v>795</v>
      </c>
      <c r="E1176" s="84" t="str">
        <f t="shared" si="120"/>
        <v>Henri</v>
      </c>
      <c r="F1176" s="84" t="str">
        <f t="shared" si="121"/>
        <v>Snyman</v>
      </c>
      <c r="G1176" s="84" t="str">
        <f t="shared" si="122"/>
        <v>Men Veteran</v>
      </c>
      <c r="H1176" s="84" t="str">
        <f t="shared" si="123"/>
        <v>Penguin</v>
      </c>
      <c r="I1176" s="123"/>
      <c r="J1176" s="123"/>
      <c r="K1176" s="123"/>
      <c r="L1176" s="122" t="str">
        <f t="shared" si="124"/>
        <v/>
      </c>
      <c r="M1176" s="122" t="str">
        <f t="shared" si="125"/>
        <v/>
      </c>
    </row>
    <row r="1177" spans="1:13" hidden="1" x14ac:dyDescent="0.2">
      <c r="A1177" s="86" t="s">
        <v>2110</v>
      </c>
      <c r="B1177" s="85">
        <v>44352</v>
      </c>
      <c r="C1177" s="86" t="s">
        <v>2111</v>
      </c>
      <c r="D1177" s="123" t="s">
        <v>1572</v>
      </c>
      <c r="E1177" s="84" t="str">
        <f t="shared" si="120"/>
        <v>Phillip</v>
      </c>
      <c r="F1177" s="84" t="str">
        <f t="shared" si="121"/>
        <v>Coetzee</v>
      </c>
      <c r="G1177" s="84" t="str">
        <f t="shared" si="122"/>
        <v>Men Senior</v>
      </c>
      <c r="H1177" s="84" t="str">
        <f t="shared" si="123"/>
        <v>Penguin</v>
      </c>
      <c r="I1177" s="123"/>
      <c r="J1177" s="123"/>
      <c r="K1177" s="123"/>
      <c r="L1177" s="122" t="str">
        <f t="shared" si="124"/>
        <v/>
      </c>
      <c r="M1177" s="122" t="str">
        <f t="shared" si="125"/>
        <v/>
      </c>
    </row>
    <row r="1178" spans="1:13" hidden="1" x14ac:dyDescent="0.2">
      <c r="A1178" s="86" t="s">
        <v>2110</v>
      </c>
      <c r="B1178" s="85">
        <v>44352</v>
      </c>
      <c r="C1178" s="86" t="s">
        <v>2111</v>
      </c>
      <c r="D1178" s="123" t="s">
        <v>557</v>
      </c>
      <c r="E1178" s="84" t="str">
        <f t="shared" si="120"/>
        <v>Morne</v>
      </c>
      <c r="F1178" s="84" t="str">
        <f t="shared" si="121"/>
        <v>Horn</v>
      </c>
      <c r="G1178" s="84" t="str">
        <f t="shared" si="122"/>
        <v>Men Veteran</v>
      </c>
      <c r="H1178" s="84" t="str">
        <f t="shared" si="123"/>
        <v>Penguin</v>
      </c>
      <c r="I1178" s="123"/>
      <c r="J1178" s="123"/>
      <c r="K1178" s="123"/>
      <c r="L1178" s="122" t="str">
        <f t="shared" si="124"/>
        <v/>
      </c>
      <c r="M1178" s="122" t="str">
        <f t="shared" si="125"/>
        <v/>
      </c>
    </row>
    <row r="1179" spans="1:13" hidden="1" x14ac:dyDescent="0.2">
      <c r="A1179" s="86" t="s">
        <v>2110</v>
      </c>
      <c r="B1179" s="85">
        <v>44352</v>
      </c>
      <c r="C1179" s="86" t="s">
        <v>2111</v>
      </c>
      <c r="D1179" s="123" t="s">
        <v>598</v>
      </c>
      <c r="E1179" s="84" t="str">
        <f t="shared" si="120"/>
        <v>Frans</v>
      </c>
      <c r="F1179" s="84" t="str">
        <f t="shared" si="121"/>
        <v>Klimas</v>
      </c>
      <c r="G1179" s="84" t="str">
        <f t="shared" si="122"/>
        <v>Men Grand Masters</v>
      </c>
      <c r="H1179" s="84" t="str">
        <f t="shared" si="123"/>
        <v>Penguin</v>
      </c>
      <c r="I1179" s="123"/>
      <c r="J1179" s="123"/>
      <c r="K1179" s="123"/>
      <c r="L1179" s="122" t="str">
        <f t="shared" si="124"/>
        <v/>
      </c>
      <c r="M1179" s="122" t="str">
        <f t="shared" si="125"/>
        <v/>
      </c>
    </row>
    <row r="1180" spans="1:13" hidden="1" x14ac:dyDescent="0.2">
      <c r="A1180" s="86" t="s">
        <v>2110</v>
      </c>
      <c r="B1180" s="85">
        <v>44352</v>
      </c>
      <c r="C1180" s="86" t="s">
        <v>2111</v>
      </c>
      <c r="D1180" s="123" t="s">
        <v>1564</v>
      </c>
      <c r="E1180" s="84" t="str">
        <f t="shared" si="120"/>
        <v>Annelien</v>
      </c>
      <c r="F1180" s="84" t="str">
        <f t="shared" si="121"/>
        <v>Langenstrassen</v>
      </c>
      <c r="G1180" s="84" t="str">
        <f t="shared" si="122"/>
        <v>Ladies Veteran</v>
      </c>
      <c r="H1180" s="84" t="str">
        <f t="shared" si="123"/>
        <v>Penguin</v>
      </c>
      <c r="I1180" s="123"/>
      <c r="J1180" s="123"/>
      <c r="K1180" s="123"/>
      <c r="L1180" s="122" t="str">
        <f t="shared" si="124"/>
        <v/>
      </c>
      <c r="M1180" s="122" t="str">
        <f t="shared" si="125"/>
        <v/>
      </c>
    </row>
    <row r="1181" spans="1:13" hidden="1" x14ac:dyDescent="0.2">
      <c r="A1181" s="86" t="s">
        <v>2110</v>
      </c>
      <c r="B1181" s="85">
        <v>44352</v>
      </c>
      <c r="C1181" s="86" t="s">
        <v>2111</v>
      </c>
      <c r="D1181" s="123" t="s">
        <v>1489</v>
      </c>
      <c r="E1181" s="84" t="str">
        <f t="shared" si="120"/>
        <v>Allen</v>
      </c>
      <c r="F1181" s="84" t="str">
        <f t="shared" si="121"/>
        <v>Langenstrassen</v>
      </c>
      <c r="G1181" s="84" t="str">
        <f t="shared" si="122"/>
        <v>Men Veteran</v>
      </c>
      <c r="H1181" s="84" t="str">
        <f t="shared" si="123"/>
        <v>Penguin</v>
      </c>
      <c r="I1181" s="123"/>
      <c r="J1181" s="123"/>
      <c r="K1181" s="123"/>
      <c r="L1181" s="122" t="str">
        <f t="shared" si="124"/>
        <v/>
      </c>
      <c r="M1181" s="122" t="str">
        <f t="shared" si="125"/>
        <v/>
      </c>
    </row>
    <row r="1182" spans="1:13" hidden="1" x14ac:dyDescent="0.2">
      <c r="A1182" s="86" t="s">
        <v>2110</v>
      </c>
      <c r="B1182" s="85">
        <v>44352</v>
      </c>
      <c r="C1182" s="86" t="s">
        <v>2111</v>
      </c>
      <c r="D1182" s="123" t="s">
        <v>543</v>
      </c>
      <c r="E1182" s="84" t="str">
        <f t="shared" si="120"/>
        <v>Nico</v>
      </c>
      <c r="F1182" s="84" t="str">
        <f t="shared" si="121"/>
        <v>Kotze</v>
      </c>
      <c r="G1182" s="84" t="str">
        <f t="shared" si="122"/>
        <v>Men Veteran</v>
      </c>
      <c r="H1182" s="84" t="str">
        <f t="shared" si="123"/>
        <v>Penguin</v>
      </c>
      <c r="I1182" s="123" t="s">
        <v>9</v>
      </c>
      <c r="J1182" s="123"/>
      <c r="K1182" s="123">
        <v>32</v>
      </c>
      <c r="L1182" s="122">
        <f t="shared" si="124"/>
        <v>0.6</v>
      </c>
      <c r="M1182" s="122">
        <f t="shared" si="125"/>
        <v>0.6</v>
      </c>
    </row>
    <row r="1183" spans="1:13" hidden="1" x14ac:dyDescent="0.2">
      <c r="A1183" s="86" t="s">
        <v>2110</v>
      </c>
      <c r="B1183" s="85">
        <v>44352</v>
      </c>
      <c r="C1183" s="86" t="s">
        <v>2111</v>
      </c>
      <c r="D1183" s="123" t="s">
        <v>541</v>
      </c>
      <c r="E1183" s="84" t="str">
        <f t="shared" si="120"/>
        <v>Charles</v>
      </c>
      <c r="F1183" s="84" t="str">
        <f t="shared" si="121"/>
        <v>Bothma</v>
      </c>
      <c r="G1183" s="84" t="str">
        <f t="shared" si="122"/>
        <v>Men Grand Masters</v>
      </c>
      <c r="H1183" s="84" t="str">
        <f t="shared" si="123"/>
        <v>Penguin</v>
      </c>
      <c r="I1183" s="123"/>
      <c r="J1183" s="123"/>
      <c r="K1183" s="123"/>
      <c r="L1183" s="122" t="str">
        <f t="shared" si="124"/>
        <v/>
      </c>
      <c r="M1183" s="122" t="str">
        <f t="shared" si="125"/>
        <v/>
      </c>
    </row>
    <row r="1184" spans="1:13" hidden="1" x14ac:dyDescent="0.2">
      <c r="A1184" s="86" t="s">
        <v>2110</v>
      </c>
      <c r="B1184" s="85">
        <v>44352</v>
      </c>
      <c r="C1184" s="86" t="s">
        <v>2111</v>
      </c>
      <c r="D1184" s="123" t="s">
        <v>707</v>
      </c>
      <c r="E1184" s="84" t="str">
        <f t="shared" si="120"/>
        <v>David</v>
      </c>
      <c r="F1184" s="84" t="str">
        <f t="shared" si="121"/>
        <v>Laws</v>
      </c>
      <c r="G1184" s="84" t="str">
        <f t="shared" si="122"/>
        <v>Men Master</v>
      </c>
      <c r="H1184" s="84" t="str">
        <f t="shared" si="123"/>
        <v>Penguin</v>
      </c>
      <c r="I1184" s="123"/>
      <c r="J1184" s="123"/>
      <c r="K1184" s="123"/>
      <c r="L1184" s="122" t="str">
        <f t="shared" si="124"/>
        <v/>
      </c>
      <c r="M1184" s="122" t="str">
        <f t="shared" si="125"/>
        <v/>
      </c>
    </row>
    <row r="1185" spans="1:13" hidden="1" x14ac:dyDescent="0.2">
      <c r="A1185" s="86" t="s">
        <v>2110</v>
      </c>
      <c r="B1185" s="85">
        <v>44352</v>
      </c>
      <c r="C1185" s="86" t="s">
        <v>2111</v>
      </c>
      <c r="D1185" s="123" t="s">
        <v>714</v>
      </c>
      <c r="E1185" s="84" t="str">
        <f t="shared" si="120"/>
        <v>Corne</v>
      </c>
      <c r="F1185" s="84" t="str">
        <f t="shared" si="121"/>
        <v>Burger</v>
      </c>
      <c r="G1185" s="84" t="str">
        <f t="shared" si="122"/>
        <v>Men U/21</v>
      </c>
      <c r="H1185" s="84" t="str">
        <f t="shared" si="123"/>
        <v>Penguin</v>
      </c>
      <c r="I1185" s="123"/>
      <c r="J1185" s="123"/>
      <c r="K1185" s="123"/>
      <c r="L1185" s="122" t="str">
        <f t="shared" si="124"/>
        <v/>
      </c>
      <c r="M1185" s="122" t="str">
        <f t="shared" si="125"/>
        <v/>
      </c>
    </row>
    <row r="1186" spans="1:13" hidden="1" x14ac:dyDescent="0.2">
      <c r="A1186" s="86" t="s">
        <v>2110</v>
      </c>
      <c r="B1186" s="85">
        <v>44352</v>
      </c>
      <c r="C1186" s="86" t="s">
        <v>2111</v>
      </c>
      <c r="D1186" s="123" t="s">
        <v>715</v>
      </c>
      <c r="E1186" s="84" t="str">
        <f t="shared" si="120"/>
        <v>Devon</v>
      </c>
      <c r="F1186" s="84" t="str">
        <f t="shared" si="121"/>
        <v>Burger</v>
      </c>
      <c r="G1186" s="84" t="str">
        <f t="shared" si="122"/>
        <v>Men U/16</v>
      </c>
      <c r="H1186" s="84" t="str">
        <f t="shared" si="123"/>
        <v>Penguin</v>
      </c>
      <c r="I1186" s="123"/>
      <c r="J1186" s="123"/>
      <c r="K1186" s="123"/>
      <c r="L1186" s="122" t="str">
        <f t="shared" si="124"/>
        <v/>
      </c>
      <c r="M1186" s="122" t="str">
        <f t="shared" si="125"/>
        <v/>
      </c>
    </row>
    <row r="1187" spans="1:13" hidden="1" x14ac:dyDescent="0.2">
      <c r="A1187" s="86" t="s">
        <v>2110</v>
      </c>
      <c r="B1187" s="85">
        <v>44352</v>
      </c>
      <c r="C1187" s="86" t="s">
        <v>2111</v>
      </c>
      <c r="D1187" s="123" t="s">
        <v>604</v>
      </c>
      <c r="E1187" s="84" t="str">
        <f t="shared" si="120"/>
        <v>Louis</v>
      </c>
      <c r="F1187" s="84" t="str">
        <f t="shared" si="121"/>
        <v>Potgieter</v>
      </c>
      <c r="G1187" s="84" t="str">
        <f t="shared" si="122"/>
        <v>Men Veteran</v>
      </c>
      <c r="H1187" s="84" t="str">
        <f t="shared" si="123"/>
        <v>Penguin</v>
      </c>
      <c r="I1187" s="123"/>
      <c r="J1187" s="123" t="s">
        <v>1406</v>
      </c>
      <c r="K1187" s="123">
        <v>73</v>
      </c>
      <c r="L1187" s="122">
        <f t="shared" si="124"/>
        <v>1.2</v>
      </c>
      <c r="M1187" s="122">
        <f t="shared" si="125"/>
        <v>1.2</v>
      </c>
    </row>
    <row r="1188" spans="1:13" hidden="1" x14ac:dyDescent="0.2">
      <c r="A1188" s="86" t="s">
        <v>2110</v>
      </c>
      <c r="B1188" s="85">
        <v>44352</v>
      </c>
      <c r="C1188" s="86" t="s">
        <v>2111</v>
      </c>
      <c r="D1188" s="123" t="s">
        <v>727</v>
      </c>
      <c r="E1188" s="84" t="str">
        <f t="shared" si="120"/>
        <v>Chris Junior</v>
      </c>
      <c r="F1188" s="84" t="str">
        <f t="shared" si="121"/>
        <v>Orffer</v>
      </c>
      <c r="G1188" s="84" t="str">
        <f t="shared" si="122"/>
        <v>Men Senior</v>
      </c>
      <c r="H1188" s="84" t="str">
        <f t="shared" si="123"/>
        <v>Penguin</v>
      </c>
      <c r="I1188" s="123" t="s">
        <v>9</v>
      </c>
      <c r="J1188" s="123"/>
      <c r="K1188" s="123">
        <v>35</v>
      </c>
      <c r="L1188" s="122">
        <f t="shared" si="124"/>
        <v>0.8</v>
      </c>
      <c r="M1188" s="122">
        <f t="shared" si="125"/>
        <v>0.8</v>
      </c>
    </row>
    <row r="1189" spans="1:13" hidden="1" x14ac:dyDescent="0.2">
      <c r="A1189" s="86" t="s">
        <v>2110</v>
      </c>
      <c r="B1189" s="85">
        <v>44352</v>
      </c>
      <c r="C1189" s="86" t="s">
        <v>2111</v>
      </c>
      <c r="D1189" s="123" t="s">
        <v>597</v>
      </c>
      <c r="E1189" s="84" t="str">
        <f t="shared" si="120"/>
        <v>Julian</v>
      </c>
      <c r="F1189" s="84" t="str">
        <f t="shared" si="121"/>
        <v>Viljoen</v>
      </c>
      <c r="G1189" s="84" t="str">
        <f t="shared" si="122"/>
        <v>Men Master</v>
      </c>
      <c r="H1189" s="84" t="str">
        <f t="shared" si="123"/>
        <v>Penguin</v>
      </c>
      <c r="I1189" s="123"/>
      <c r="J1189" s="123"/>
      <c r="K1189" s="123"/>
      <c r="L1189" s="122" t="str">
        <f t="shared" si="124"/>
        <v/>
      </c>
      <c r="M1189" s="122" t="str">
        <f t="shared" si="125"/>
        <v/>
      </c>
    </row>
    <row r="1190" spans="1:13" hidden="1" x14ac:dyDescent="0.2">
      <c r="A1190" s="86" t="s">
        <v>2110</v>
      </c>
      <c r="B1190" s="85">
        <v>44352</v>
      </c>
      <c r="C1190" s="86" t="s">
        <v>2111</v>
      </c>
      <c r="D1190" s="123" t="s">
        <v>708</v>
      </c>
      <c r="E1190" s="84" t="str">
        <f t="shared" si="120"/>
        <v>Corne</v>
      </c>
      <c r="F1190" s="84" t="str">
        <f t="shared" si="121"/>
        <v>Van Niekerk</v>
      </c>
      <c r="G1190" s="84" t="str">
        <f t="shared" si="122"/>
        <v>Men Senior</v>
      </c>
      <c r="H1190" s="84" t="str">
        <f t="shared" si="123"/>
        <v>Penguin</v>
      </c>
      <c r="I1190" s="123"/>
      <c r="J1190" s="123"/>
      <c r="K1190" s="123"/>
      <c r="L1190" s="122" t="str">
        <f t="shared" si="124"/>
        <v/>
      </c>
      <c r="M1190" s="122" t="str">
        <f t="shared" si="125"/>
        <v/>
      </c>
    </row>
    <row r="1191" spans="1:13" hidden="1" x14ac:dyDescent="0.2">
      <c r="A1191" s="86" t="s">
        <v>2110</v>
      </c>
      <c r="B1191" s="85">
        <v>44352</v>
      </c>
      <c r="C1191" s="86" t="s">
        <v>2111</v>
      </c>
      <c r="D1191" s="123" t="s">
        <v>568</v>
      </c>
      <c r="E1191" s="84" t="str">
        <f t="shared" si="120"/>
        <v>Emil</v>
      </c>
      <c r="F1191" s="84" t="str">
        <f t="shared" si="121"/>
        <v>Prinsloo</v>
      </c>
      <c r="G1191" s="84" t="str">
        <f t="shared" si="122"/>
        <v>Men Veteran</v>
      </c>
      <c r="H1191" s="84" t="str">
        <f t="shared" si="123"/>
        <v>Walvis Bay</v>
      </c>
      <c r="I1191" s="123"/>
      <c r="J1191" s="123"/>
      <c r="K1191" s="123"/>
      <c r="L1191" s="122" t="str">
        <f t="shared" si="124"/>
        <v/>
      </c>
      <c r="M1191" s="122" t="str">
        <f t="shared" si="125"/>
        <v/>
      </c>
    </row>
    <row r="1192" spans="1:13" hidden="1" x14ac:dyDescent="0.2">
      <c r="A1192" s="86" t="s">
        <v>2110</v>
      </c>
      <c r="B1192" s="85">
        <v>44352</v>
      </c>
      <c r="C1192" s="86" t="s">
        <v>2111</v>
      </c>
      <c r="D1192" s="123" t="s">
        <v>1764</v>
      </c>
      <c r="E1192" s="84" t="str">
        <f t="shared" si="120"/>
        <v>Juanne-Louis</v>
      </c>
      <c r="F1192" s="84" t="str">
        <f t="shared" si="121"/>
        <v>Grobler</v>
      </c>
      <c r="G1192" s="84" t="str">
        <f t="shared" si="122"/>
        <v>Men Senior</v>
      </c>
      <c r="H1192" s="84" t="str">
        <f t="shared" si="123"/>
        <v>Orca Angling Club</v>
      </c>
      <c r="I1192" s="123"/>
      <c r="J1192" s="123"/>
      <c r="K1192" s="123"/>
      <c r="L1192" s="122" t="str">
        <f t="shared" si="124"/>
        <v/>
      </c>
      <c r="M1192" s="122" t="str">
        <f t="shared" si="125"/>
        <v/>
      </c>
    </row>
    <row r="1193" spans="1:13" hidden="1" x14ac:dyDescent="0.2">
      <c r="A1193" s="86" t="s">
        <v>2110</v>
      </c>
      <c r="B1193" s="85">
        <v>44352</v>
      </c>
      <c r="C1193" s="86" t="s">
        <v>2111</v>
      </c>
      <c r="D1193" s="123" t="s">
        <v>1763</v>
      </c>
      <c r="E1193" s="84" t="str">
        <f t="shared" si="120"/>
        <v>William</v>
      </c>
      <c r="F1193" s="84" t="str">
        <f t="shared" si="121"/>
        <v>Schickerling</v>
      </c>
      <c r="G1193" s="84" t="str">
        <f t="shared" si="122"/>
        <v>Men Senior</v>
      </c>
      <c r="H1193" s="84" t="str">
        <f t="shared" si="123"/>
        <v>Orca Angling Club</v>
      </c>
      <c r="I1193" s="123" t="s">
        <v>9</v>
      </c>
      <c r="J1193" s="123"/>
      <c r="K1193" s="123">
        <v>37</v>
      </c>
      <c r="L1193" s="122">
        <f t="shared" si="124"/>
        <v>0.9</v>
      </c>
      <c r="M1193" s="122">
        <f t="shared" si="125"/>
        <v>0.9</v>
      </c>
    </row>
    <row r="1194" spans="1:13" hidden="1" x14ac:dyDescent="0.2">
      <c r="A1194" s="86" t="s">
        <v>2110</v>
      </c>
      <c r="B1194" s="85">
        <v>44352</v>
      </c>
      <c r="C1194" s="86" t="s">
        <v>2111</v>
      </c>
      <c r="D1194" s="123" t="s">
        <v>1763</v>
      </c>
      <c r="E1194" s="84" t="str">
        <f t="shared" si="120"/>
        <v>William</v>
      </c>
      <c r="F1194" s="84" t="str">
        <f t="shared" si="121"/>
        <v>Schickerling</v>
      </c>
      <c r="G1194" s="84" t="str">
        <f t="shared" si="122"/>
        <v>Men Senior</v>
      </c>
      <c r="H1194" s="84" t="str">
        <f t="shared" si="123"/>
        <v>Orca Angling Club</v>
      </c>
      <c r="I1194" s="123" t="s">
        <v>9</v>
      </c>
      <c r="J1194" s="123"/>
      <c r="K1194" s="123">
        <v>33</v>
      </c>
      <c r="L1194" s="122">
        <f t="shared" si="124"/>
        <v>0.7</v>
      </c>
      <c r="M1194" s="122">
        <f t="shared" si="125"/>
        <v>0.7</v>
      </c>
    </row>
    <row r="1195" spans="1:13" hidden="1" x14ac:dyDescent="0.2">
      <c r="A1195" s="86" t="s">
        <v>2110</v>
      </c>
      <c r="B1195" s="85">
        <v>44352</v>
      </c>
      <c r="C1195" s="86" t="s">
        <v>2111</v>
      </c>
      <c r="D1195" s="123" t="s">
        <v>1083</v>
      </c>
      <c r="E1195" s="84" t="str">
        <f t="shared" si="120"/>
        <v>Herman</v>
      </c>
      <c r="F1195" s="84" t="str">
        <f t="shared" si="121"/>
        <v>Klem</v>
      </c>
      <c r="G1195" s="84" t="str">
        <f t="shared" si="122"/>
        <v>Men Senior</v>
      </c>
      <c r="H1195" s="84" t="str">
        <f t="shared" si="123"/>
        <v>Orca Angling Club</v>
      </c>
      <c r="I1195" s="123" t="s">
        <v>9</v>
      </c>
      <c r="J1195" s="123"/>
      <c r="K1195" s="123">
        <v>37</v>
      </c>
      <c r="L1195" s="122">
        <f t="shared" si="124"/>
        <v>0.9</v>
      </c>
      <c r="M1195" s="122">
        <f t="shared" si="125"/>
        <v>0.9</v>
      </c>
    </row>
    <row r="1196" spans="1:13" hidden="1" x14ac:dyDescent="0.2">
      <c r="A1196" s="86" t="s">
        <v>2110</v>
      </c>
      <c r="B1196" s="85">
        <v>44352</v>
      </c>
      <c r="C1196" s="86" t="s">
        <v>2111</v>
      </c>
      <c r="D1196" s="123" t="s">
        <v>1083</v>
      </c>
      <c r="E1196" s="84" t="str">
        <f t="shared" si="120"/>
        <v>Herman</v>
      </c>
      <c r="F1196" s="84" t="str">
        <f t="shared" si="121"/>
        <v>Klem</v>
      </c>
      <c r="G1196" s="84" t="str">
        <f t="shared" si="122"/>
        <v>Men Senior</v>
      </c>
      <c r="H1196" s="84" t="str">
        <f t="shared" si="123"/>
        <v>Orca Angling Club</v>
      </c>
      <c r="I1196" s="123" t="s">
        <v>9</v>
      </c>
      <c r="J1196" s="123"/>
      <c r="K1196" s="123">
        <v>32</v>
      </c>
      <c r="L1196" s="122">
        <f t="shared" si="124"/>
        <v>0.6</v>
      </c>
      <c r="M1196" s="122">
        <f t="shared" si="125"/>
        <v>0.6</v>
      </c>
    </row>
    <row r="1197" spans="1:13" hidden="1" x14ac:dyDescent="0.2">
      <c r="A1197" s="86" t="s">
        <v>2110</v>
      </c>
      <c r="B1197" s="85">
        <v>44352</v>
      </c>
      <c r="C1197" s="86" t="s">
        <v>2111</v>
      </c>
      <c r="D1197" s="123" t="s">
        <v>1870</v>
      </c>
      <c r="E1197" s="84" t="str">
        <f t="shared" si="120"/>
        <v>Franco</v>
      </c>
      <c r="F1197" s="84" t="str">
        <f t="shared" si="121"/>
        <v>Horn</v>
      </c>
      <c r="G1197" s="84" t="str">
        <f t="shared" si="122"/>
        <v>Men Senior</v>
      </c>
      <c r="H1197" s="84" t="str">
        <f t="shared" si="123"/>
        <v>Orca Angling Club</v>
      </c>
      <c r="I1197" s="123"/>
      <c r="J1197" s="123"/>
      <c r="K1197" s="123"/>
      <c r="L1197" s="122" t="str">
        <f t="shared" si="124"/>
        <v/>
      </c>
      <c r="M1197" s="122" t="str">
        <f t="shared" si="125"/>
        <v/>
      </c>
    </row>
    <row r="1198" spans="1:13" hidden="1" x14ac:dyDescent="0.2">
      <c r="A1198" s="86" t="s">
        <v>2110</v>
      </c>
      <c r="B1198" s="85">
        <v>44352</v>
      </c>
      <c r="C1198" s="86" t="s">
        <v>2111</v>
      </c>
      <c r="D1198" s="123" t="s">
        <v>656</v>
      </c>
      <c r="E1198" s="84" t="str">
        <f t="shared" si="120"/>
        <v xml:space="preserve">Joe </v>
      </c>
      <c r="F1198" s="84" t="str">
        <f t="shared" si="121"/>
        <v>Herrman</v>
      </c>
      <c r="G1198" s="84" t="str">
        <f t="shared" si="122"/>
        <v>Men Senior</v>
      </c>
      <c r="H1198" s="84" t="str">
        <f t="shared" si="123"/>
        <v>Orca Angling Club</v>
      </c>
      <c r="I1198" s="123" t="s">
        <v>9</v>
      </c>
      <c r="J1198" s="123"/>
      <c r="K1198" s="123">
        <v>34</v>
      </c>
      <c r="L1198" s="122">
        <f t="shared" si="124"/>
        <v>0.7</v>
      </c>
      <c r="M1198" s="122">
        <f t="shared" si="125"/>
        <v>0.7</v>
      </c>
    </row>
    <row r="1199" spans="1:13" hidden="1" x14ac:dyDescent="0.2">
      <c r="A1199" s="86" t="s">
        <v>2110</v>
      </c>
      <c r="B1199" s="85">
        <v>44352</v>
      </c>
      <c r="C1199" s="86" t="s">
        <v>2111</v>
      </c>
      <c r="D1199" s="123" t="s">
        <v>764</v>
      </c>
      <c r="E1199" s="84" t="str">
        <f t="shared" si="120"/>
        <v>Corne</v>
      </c>
      <c r="F1199" s="84" t="str">
        <f t="shared" si="121"/>
        <v>Kruger</v>
      </c>
      <c r="G1199" s="84" t="str">
        <f t="shared" si="122"/>
        <v>Men Senior</v>
      </c>
      <c r="H1199" s="84" t="str">
        <f t="shared" si="123"/>
        <v>Orca Angling Club</v>
      </c>
      <c r="I1199" s="123"/>
      <c r="J1199" s="123"/>
      <c r="K1199" s="123"/>
      <c r="L1199" s="122" t="str">
        <f t="shared" si="124"/>
        <v/>
      </c>
      <c r="M1199" s="122" t="str">
        <f t="shared" si="125"/>
        <v/>
      </c>
    </row>
    <row r="1200" spans="1:13" hidden="1" x14ac:dyDescent="0.2">
      <c r="A1200" s="86" t="s">
        <v>2110</v>
      </c>
      <c r="B1200" s="85">
        <v>44352</v>
      </c>
      <c r="C1200" s="86" t="s">
        <v>2111</v>
      </c>
      <c r="D1200" s="123" t="s">
        <v>1108</v>
      </c>
      <c r="E1200" s="84" t="str">
        <f t="shared" si="120"/>
        <v>Boytjie</v>
      </c>
      <c r="F1200" s="84" t="str">
        <f t="shared" si="121"/>
        <v>Schikerling</v>
      </c>
      <c r="G1200" s="84" t="str">
        <f t="shared" si="122"/>
        <v>Men Master</v>
      </c>
      <c r="H1200" s="84" t="str">
        <f t="shared" si="123"/>
        <v>Orca Angling Club</v>
      </c>
      <c r="I1200" s="123" t="s">
        <v>9</v>
      </c>
      <c r="J1200" s="123"/>
      <c r="K1200" s="123">
        <v>35</v>
      </c>
      <c r="L1200" s="122">
        <f t="shared" si="124"/>
        <v>0.8</v>
      </c>
      <c r="M1200" s="122">
        <f t="shared" si="125"/>
        <v>0.8</v>
      </c>
    </row>
    <row r="1201" spans="1:13" hidden="1" x14ac:dyDescent="0.2">
      <c r="A1201" s="86" t="s">
        <v>2110</v>
      </c>
      <c r="B1201" s="85">
        <v>44352</v>
      </c>
      <c r="C1201" s="86" t="s">
        <v>2111</v>
      </c>
      <c r="D1201" s="123" t="s">
        <v>1108</v>
      </c>
      <c r="E1201" s="84" t="str">
        <f t="shared" si="120"/>
        <v>Boytjie</v>
      </c>
      <c r="F1201" s="84" t="str">
        <f t="shared" si="121"/>
        <v>Schikerling</v>
      </c>
      <c r="G1201" s="84" t="str">
        <f t="shared" si="122"/>
        <v>Men Master</v>
      </c>
      <c r="H1201" s="84" t="str">
        <f t="shared" si="123"/>
        <v>Orca Angling Club</v>
      </c>
      <c r="I1201" s="123" t="s">
        <v>9</v>
      </c>
      <c r="J1201" s="123"/>
      <c r="K1201" s="123">
        <v>31</v>
      </c>
      <c r="L1201" s="122">
        <f t="shared" si="124"/>
        <v>0.5</v>
      </c>
      <c r="M1201" s="122">
        <f t="shared" si="125"/>
        <v>0.5</v>
      </c>
    </row>
    <row r="1202" spans="1:13" hidden="1" x14ac:dyDescent="0.2">
      <c r="A1202" s="86" t="s">
        <v>2110</v>
      </c>
      <c r="B1202" s="85">
        <v>44352</v>
      </c>
      <c r="C1202" s="86" t="s">
        <v>2111</v>
      </c>
      <c r="D1202" s="123" t="s">
        <v>1108</v>
      </c>
      <c r="E1202" s="84" t="str">
        <f t="shared" si="120"/>
        <v>Boytjie</v>
      </c>
      <c r="F1202" s="84" t="str">
        <f t="shared" si="121"/>
        <v>Schikerling</v>
      </c>
      <c r="G1202" s="84" t="str">
        <f t="shared" si="122"/>
        <v>Men Master</v>
      </c>
      <c r="H1202" s="84" t="str">
        <f t="shared" si="123"/>
        <v>Orca Angling Club</v>
      </c>
      <c r="I1202" s="123" t="s">
        <v>19</v>
      </c>
      <c r="J1202" s="123"/>
      <c r="K1202" s="123">
        <v>58</v>
      </c>
      <c r="L1202" s="122">
        <f t="shared" si="124"/>
        <v>2</v>
      </c>
      <c r="M1202" s="122">
        <f t="shared" si="125"/>
        <v>2</v>
      </c>
    </row>
    <row r="1203" spans="1:13" hidden="1" x14ac:dyDescent="0.2">
      <c r="A1203" s="86" t="s">
        <v>2110</v>
      </c>
      <c r="B1203" s="85">
        <v>44352</v>
      </c>
      <c r="C1203" s="86" t="s">
        <v>2111</v>
      </c>
      <c r="D1203" s="123" t="s">
        <v>593</v>
      </c>
      <c r="E1203" s="84" t="str">
        <f t="shared" si="120"/>
        <v>Alec</v>
      </c>
      <c r="F1203" s="84" t="str">
        <f t="shared" si="121"/>
        <v>Landers</v>
      </c>
      <c r="G1203" s="84" t="str">
        <f t="shared" si="122"/>
        <v>Men Senior</v>
      </c>
      <c r="H1203" s="84" t="str">
        <f t="shared" si="123"/>
        <v>Orca Angling Club</v>
      </c>
      <c r="I1203" s="123" t="s">
        <v>9</v>
      </c>
      <c r="J1203" s="123"/>
      <c r="K1203" s="123">
        <v>31</v>
      </c>
      <c r="L1203" s="122">
        <f t="shared" si="124"/>
        <v>0.5</v>
      </c>
      <c r="M1203" s="122">
        <f t="shared" si="125"/>
        <v>0.5</v>
      </c>
    </row>
    <row r="1204" spans="1:13" hidden="1" x14ac:dyDescent="0.2">
      <c r="A1204" s="86" t="s">
        <v>2110</v>
      </c>
      <c r="B1204" s="85">
        <v>44352</v>
      </c>
      <c r="C1204" s="86" t="s">
        <v>2111</v>
      </c>
      <c r="D1204" s="123" t="s">
        <v>593</v>
      </c>
      <c r="E1204" s="84" t="str">
        <f t="shared" si="120"/>
        <v>Alec</v>
      </c>
      <c r="F1204" s="84" t="str">
        <f t="shared" si="121"/>
        <v>Landers</v>
      </c>
      <c r="G1204" s="84" t="str">
        <f t="shared" si="122"/>
        <v>Men Senior</v>
      </c>
      <c r="H1204" s="84" t="str">
        <f t="shared" si="123"/>
        <v>Orca Angling Club</v>
      </c>
      <c r="I1204" s="123" t="s">
        <v>9</v>
      </c>
      <c r="J1204" s="123"/>
      <c r="K1204" s="123">
        <v>32</v>
      </c>
      <c r="L1204" s="122">
        <f t="shared" si="124"/>
        <v>0.6</v>
      </c>
      <c r="M1204" s="122">
        <f t="shared" si="125"/>
        <v>0.6</v>
      </c>
    </row>
    <row r="1205" spans="1:13" hidden="1" x14ac:dyDescent="0.2">
      <c r="A1205" s="86" t="s">
        <v>2110</v>
      </c>
      <c r="B1205" s="85">
        <v>44352</v>
      </c>
      <c r="C1205" s="86" t="s">
        <v>2111</v>
      </c>
      <c r="D1205" s="123" t="s">
        <v>593</v>
      </c>
      <c r="E1205" s="84" t="str">
        <f t="shared" si="120"/>
        <v>Alec</v>
      </c>
      <c r="F1205" s="84" t="str">
        <f t="shared" si="121"/>
        <v>Landers</v>
      </c>
      <c r="G1205" s="84" t="str">
        <f t="shared" si="122"/>
        <v>Men Senior</v>
      </c>
      <c r="H1205" s="84" t="str">
        <f t="shared" si="123"/>
        <v>Orca Angling Club</v>
      </c>
      <c r="I1205" s="123" t="s">
        <v>9</v>
      </c>
      <c r="J1205" s="123"/>
      <c r="K1205" s="123">
        <v>35</v>
      </c>
      <c r="L1205" s="122">
        <f t="shared" si="124"/>
        <v>0.8</v>
      </c>
      <c r="M1205" s="122">
        <f t="shared" si="125"/>
        <v>0.8</v>
      </c>
    </row>
    <row r="1206" spans="1:13" hidden="1" x14ac:dyDescent="0.2">
      <c r="A1206" s="86" t="s">
        <v>2110</v>
      </c>
      <c r="B1206" s="85">
        <v>44352</v>
      </c>
      <c r="C1206" s="86" t="s">
        <v>2111</v>
      </c>
      <c r="D1206" s="123" t="s">
        <v>562</v>
      </c>
      <c r="E1206" s="84" t="str">
        <f t="shared" si="120"/>
        <v>Heini</v>
      </c>
      <c r="F1206" s="84" t="str">
        <f t="shared" si="121"/>
        <v>Zahrt</v>
      </c>
      <c r="G1206" s="84" t="str">
        <f t="shared" si="122"/>
        <v>Men Senior</v>
      </c>
      <c r="H1206" s="84" t="str">
        <f t="shared" si="123"/>
        <v>Orca Angling Club</v>
      </c>
      <c r="I1206" s="123"/>
      <c r="J1206" s="123" t="s">
        <v>1405</v>
      </c>
      <c r="K1206" s="123">
        <v>158</v>
      </c>
      <c r="L1206" s="122">
        <f t="shared" si="124"/>
        <v>20.8</v>
      </c>
      <c r="M1206" s="122">
        <f t="shared" si="125"/>
        <v>20.8</v>
      </c>
    </row>
    <row r="1207" spans="1:13" hidden="1" x14ac:dyDescent="0.2">
      <c r="A1207" s="86" t="s">
        <v>2110</v>
      </c>
      <c r="B1207" s="85">
        <v>44352</v>
      </c>
      <c r="C1207" s="86" t="s">
        <v>2111</v>
      </c>
      <c r="D1207" s="123" t="s">
        <v>544</v>
      </c>
      <c r="E1207" s="84" t="str">
        <f t="shared" si="120"/>
        <v>Brian</v>
      </c>
      <c r="F1207" s="84" t="str">
        <f t="shared" si="121"/>
        <v>Curtis</v>
      </c>
      <c r="G1207" s="84" t="str">
        <f t="shared" si="122"/>
        <v>Men Senior</v>
      </c>
      <c r="H1207" s="84" t="str">
        <f t="shared" si="123"/>
        <v>Orca Angling Club</v>
      </c>
      <c r="I1207" s="123"/>
      <c r="J1207" s="123" t="s">
        <v>1405</v>
      </c>
      <c r="K1207" s="123">
        <v>159</v>
      </c>
      <c r="L1207" s="122">
        <f t="shared" si="124"/>
        <v>21.3</v>
      </c>
      <c r="M1207" s="122">
        <f t="shared" si="125"/>
        <v>21.3</v>
      </c>
    </row>
    <row r="1208" spans="1:13" hidden="1" x14ac:dyDescent="0.2">
      <c r="A1208" s="86" t="s">
        <v>2110</v>
      </c>
      <c r="B1208" s="85">
        <v>44352</v>
      </c>
      <c r="C1208" s="86" t="s">
        <v>2111</v>
      </c>
      <c r="D1208" s="123" t="s">
        <v>864</v>
      </c>
      <c r="E1208" s="84" t="str">
        <f t="shared" si="120"/>
        <v>Gelhar</v>
      </c>
      <c r="F1208" s="84" t="str">
        <f t="shared" si="121"/>
        <v>Slabbert</v>
      </c>
      <c r="G1208" s="84" t="str">
        <f t="shared" si="122"/>
        <v>Men Senior</v>
      </c>
      <c r="H1208" s="84" t="str">
        <f t="shared" si="123"/>
        <v>Orca Angling Club</v>
      </c>
      <c r="I1208" s="123"/>
      <c r="J1208" s="123" t="s">
        <v>1405</v>
      </c>
      <c r="K1208" s="123">
        <v>151</v>
      </c>
      <c r="L1208" s="122">
        <f t="shared" si="124"/>
        <v>17.8</v>
      </c>
      <c r="M1208" s="122">
        <f t="shared" si="125"/>
        <v>17.8</v>
      </c>
    </row>
    <row r="1209" spans="1:13" hidden="1" x14ac:dyDescent="0.2">
      <c r="A1209" s="86" t="s">
        <v>2110</v>
      </c>
      <c r="B1209" s="85">
        <v>44352</v>
      </c>
      <c r="C1209" s="86" t="s">
        <v>2111</v>
      </c>
      <c r="D1209" s="123" t="s">
        <v>1214</v>
      </c>
      <c r="E1209" s="84" t="str">
        <f t="shared" si="120"/>
        <v>Quintin</v>
      </c>
      <c r="F1209" s="84" t="str">
        <f t="shared" si="121"/>
        <v>Klem</v>
      </c>
      <c r="G1209" s="84" t="str">
        <f t="shared" si="122"/>
        <v>Men Senior</v>
      </c>
      <c r="H1209" s="84" t="str">
        <f t="shared" si="123"/>
        <v>Orca Angling Club</v>
      </c>
      <c r="I1209" s="123"/>
      <c r="J1209" s="123" t="s">
        <v>1405</v>
      </c>
      <c r="K1209" s="123">
        <v>104</v>
      </c>
      <c r="L1209" s="122">
        <f t="shared" si="124"/>
        <v>5</v>
      </c>
      <c r="M1209" s="122">
        <f t="shared" si="125"/>
        <v>5</v>
      </c>
    </row>
    <row r="1210" spans="1:13" hidden="1" x14ac:dyDescent="0.2">
      <c r="A1210" s="86" t="s">
        <v>2110</v>
      </c>
      <c r="B1210" s="85">
        <v>44352</v>
      </c>
      <c r="C1210" s="86" t="s">
        <v>2111</v>
      </c>
      <c r="D1210" s="123" t="s">
        <v>629</v>
      </c>
      <c r="E1210" s="84" t="str">
        <f t="shared" si="120"/>
        <v>Joseph</v>
      </c>
      <c r="F1210" s="84" t="str">
        <f t="shared" si="121"/>
        <v>Payne</v>
      </c>
      <c r="G1210" s="84" t="str">
        <f t="shared" si="122"/>
        <v>Men Veteran</v>
      </c>
      <c r="H1210" s="84" t="str">
        <f t="shared" si="123"/>
        <v>Otjiwarongo</v>
      </c>
      <c r="I1210" s="123"/>
      <c r="J1210" s="123"/>
      <c r="K1210" s="123"/>
      <c r="L1210" s="122" t="str">
        <f t="shared" si="124"/>
        <v/>
      </c>
      <c r="M1210" s="122" t="str">
        <f t="shared" si="125"/>
        <v/>
      </c>
    </row>
    <row r="1211" spans="1:13" hidden="1" x14ac:dyDescent="0.2">
      <c r="A1211" s="86" t="s">
        <v>2110</v>
      </c>
      <c r="B1211" s="85">
        <v>44352</v>
      </c>
      <c r="C1211" s="86" t="s">
        <v>2111</v>
      </c>
      <c r="D1211" s="123" t="s">
        <v>870</v>
      </c>
      <c r="E1211" s="84" t="str">
        <f t="shared" si="120"/>
        <v>Pieter</v>
      </c>
      <c r="F1211" s="84" t="str">
        <f t="shared" si="121"/>
        <v>Du Preez</v>
      </c>
      <c r="G1211" s="84" t="str">
        <f t="shared" si="122"/>
        <v>Men Master</v>
      </c>
      <c r="H1211" s="84" t="str">
        <f t="shared" si="123"/>
        <v>Seagull Angling Club Inland</v>
      </c>
      <c r="I1211" s="123" t="s">
        <v>9</v>
      </c>
      <c r="J1211" s="123"/>
      <c r="K1211" s="123">
        <v>30</v>
      </c>
      <c r="L1211" s="122">
        <f t="shared" si="124"/>
        <v>0.5</v>
      </c>
      <c r="M1211" s="122">
        <f t="shared" si="125"/>
        <v>0.5</v>
      </c>
    </row>
    <row r="1212" spans="1:13" hidden="1" x14ac:dyDescent="0.2">
      <c r="A1212" s="86" t="s">
        <v>2110</v>
      </c>
      <c r="B1212" s="85">
        <v>44352</v>
      </c>
      <c r="C1212" s="86" t="s">
        <v>2111</v>
      </c>
      <c r="D1212" s="123" t="s">
        <v>1475</v>
      </c>
      <c r="E1212" s="84" t="str">
        <f t="shared" si="120"/>
        <v>Hannes</v>
      </c>
      <c r="F1212" s="84" t="str">
        <f t="shared" si="121"/>
        <v>DeHaast</v>
      </c>
      <c r="G1212" s="84" t="str">
        <f t="shared" si="122"/>
        <v>Men Senior</v>
      </c>
      <c r="H1212" s="84" t="str">
        <f t="shared" si="123"/>
        <v>Otjiwarongo</v>
      </c>
      <c r="I1212" s="123" t="s">
        <v>9</v>
      </c>
      <c r="J1212" s="123"/>
      <c r="K1212" s="123">
        <v>30</v>
      </c>
      <c r="L1212" s="122">
        <f t="shared" si="124"/>
        <v>0.5</v>
      </c>
      <c r="M1212" s="122">
        <f t="shared" si="125"/>
        <v>0.5</v>
      </c>
    </row>
    <row r="1213" spans="1:13" hidden="1" x14ac:dyDescent="0.2">
      <c r="A1213" s="86" t="s">
        <v>2110</v>
      </c>
      <c r="B1213" s="85">
        <v>44352</v>
      </c>
      <c r="C1213" s="86" t="s">
        <v>2111</v>
      </c>
      <c r="D1213" s="123" t="s">
        <v>1067</v>
      </c>
      <c r="E1213" s="84" t="str">
        <f t="shared" si="120"/>
        <v>Otto</v>
      </c>
      <c r="F1213" s="84" t="str">
        <f t="shared" si="121"/>
        <v>Feyerabend</v>
      </c>
      <c r="G1213" s="84" t="str">
        <f t="shared" si="122"/>
        <v>Men U/16</v>
      </c>
      <c r="H1213" s="84" t="str">
        <f t="shared" si="123"/>
        <v>Otjiwarongo</v>
      </c>
      <c r="I1213" s="123" t="s">
        <v>19</v>
      </c>
      <c r="J1213" s="123"/>
      <c r="K1213" s="123">
        <v>52</v>
      </c>
      <c r="L1213" s="122">
        <f t="shared" si="124"/>
        <v>1.4</v>
      </c>
      <c r="M1213" s="122">
        <f t="shared" si="125"/>
        <v>1.4</v>
      </c>
    </row>
    <row r="1214" spans="1:13" hidden="1" x14ac:dyDescent="0.2">
      <c r="A1214" s="86" t="s">
        <v>2110</v>
      </c>
      <c r="B1214" s="85">
        <v>44352</v>
      </c>
      <c r="C1214" s="86" t="s">
        <v>2111</v>
      </c>
      <c r="D1214" s="123" t="s">
        <v>1254</v>
      </c>
      <c r="E1214" s="84" t="str">
        <f t="shared" si="120"/>
        <v>Francois</v>
      </c>
      <c r="F1214" s="84" t="str">
        <f t="shared" si="121"/>
        <v>Du Plessis</v>
      </c>
      <c r="G1214" s="84" t="str">
        <f t="shared" si="122"/>
        <v>Men Veteran</v>
      </c>
      <c r="H1214" s="84" t="str">
        <f t="shared" si="123"/>
        <v>Otjiwarongo</v>
      </c>
      <c r="I1214" s="123"/>
      <c r="J1214" s="123"/>
      <c r="K1214" s="123"/>
      <c r="L1214" s="122" t="str">
        <f t="shared" si="124"/>
        <v/>
      </c>
      <c r="M1214" s="122" t="str">
        <f t="shared" si="125"/>
        <v/>
      </c>
    </row>
    <row r="1215" spans="1:13" hidden="1" x14ac:dyDescent="0.2">
      <c r="A1215" s="86" t="s">
        <v>2110</v>
      </c>
      <c r="B1215" s="85">
        <v>44352</v>
      </c>
      <c r="C1215" s="86" t="s">
        <v>2111</v>
      </c>
      <c r="D1215" s="123" t="s">
        <v>1248</v>
      </c>
      <c r="E1215" s="84" t="str">
        <f t="shared" si="120"/>
        <v>Rinus</v>
      </c>
      <c r="F1215" s="84" t="str">
        <f t="shared" si="121"/>
        <v>Van Der Westhuizen</v>
      </c>
      <c r="G1215" s="84" t="str">
        <f t="shared" si="122"/>
        <v>Men Senior</v>
      </c>
      <c r="H1215" s="84" t="str">
        <f t="shared" si="123"/>
        <v>Otjiwarongo</v>
      </c>
      <c r="I1215" s="123"/>
      <c r="J1215" s="123"/>
      <c r="K1215" s="123"/>
      <c r="L1215" s="122" t="str">
        <f t="shared" si="124"/>
        <v/>
      </c>
      <c r="M1215" s="122" t="str">
        <f t="shared" si="125"/>
        <v/>
      </c>
    </row>
    <row r="1216" spans="1:13" hidden="1" x14ac:dyDescent="0.2">
      <c r="A1216" s="86" t="s">
        <v>2110</v>
      </c>
      <c r="B1216" s="85">
        <v>44352</v>
      </c>
      <c r="C1216" s="86" t="s">
        <v>2111</v>
      </c>
      <c r="D1216" s="123" t="s">
        <v>1310</v>
      </c>
      <c r="E1216" s="84" t="str">
        <f t="shared" ref="E1216:E1279" si="126">IF(D1216="","",VLOOKUP(D1216,Master,3,FALSE))</f>
        <v>Martinus</v>
      </c>
      <c r="F1216" s="84" t="str">
        <f t="shared" ref="F1216:F1279" si="127">IF(D1216="","",VLOOKUP(D1216,Master,4,FALSE))</f>
        <v>Venter</v>
      </c>
      <c r="G1216" s="84" t="str">
        <f t="shared" ref="G1216:G1279" si="128">IF(D1216="","",VLOOKUP(D1216,Master,5,FALSE))</f>
        <v>Men Senior</v>
      </c>
      <c r="H1216" s="84" t="str">
        <f t="shared" ref="H1216:H1279" si="129">IF(D1216="","",VLOOKUP(D1216,Master,2,FALSE))</f>
        <v>Otjiwarongo</v>
      </c>
      <c r="I1216" s="123"/>
      <c r="J1216" s="123"/>
      <c r="K1216" s="123"/>
      <c r="L1216" s="122" t="str">
        <f t="shared" ref="L1216:L1279" si="130">IF(K1216="","",IF(I1216="",ROUND(HLOOKUP(J1216,kgList,K1216,FALSE),1),ROUND(HLOOKUP(I1216,kgList,K1216,FALSE),1)))</f>
        <v/>
      </c>
      <c r="M1216" s="122" t="str">
        <f t="shared" ref="M1216:M1279" si="131">IF(L1216="","",IF(COUNTA(I1216:J1216)&gt;1,"Edible or Inedible",IF(COUNTA(I1216)=1,L1216*1,IF(COUNTA(J1216)=1,L1216*1,"ERROR"))))</f>
        <v/>
      </c>
    </row>
    <row r="1217" spans="1:13" hidden="1" x14ac:dyDescent="0.2">
      <c r="A1217" s="86" t="s">
        <v>2110</v>
      </c>
      <c r="B1217" s="85">
        <v>44352</v>
      </c>
      <c r="C1217" s="86" t="s">
        <v>2111</v>
      </c>
      <c r="D1217" s="123" t="s">
        <v>705</v>
      </c>
      <c r="E1217" s="84" t="str">
        <f t="shared" si="126"/>
        <v>Dederick Du Rant</v>
      </c>
      <c r="F1217" s="84" t="str">
        <f t="shared" si="127"/>
        <v>Louw</v>
      </c>
      <c r="G1217" s="84" t="str">
        <f t="shared" si="128"/>
        <v>Men Veteran</v>
      </c>
      <c r="H1217" s="84" t="str">
        <f t="shared" si="129"/>
        <v>Otjiwarongo</v>
      </c>
      <c r="I1217" s="123"/>
      <c r="J1217" s="123"/>
      <c r="K1217" s="123"/>
      <c r="L1217" s="122" t="str">
        <f t="shared" si="130"/>
        <v/>
      </c>
      <c r="M1217" s="122" t="str">
        <f t="shared" si="131"/>
        <v/>
      </c>
    </row>
    <row r="1218" spans="1:13" hidden="1" x14ac:dyDescent="0.2">
      <c r="A1218" s="86" t="s">
        <v>2110</v>
      </c>
      <c r="B1218" s="85">
        <v>44352</v>
      </c>
      <c r="C1218" s="86" t="s">
        <v>2111</v>
      </c>
      <c r="D1218" s="123" t="s">
        <v>712</v>
      </c>
      <c r="E1218" s="84" t="str">
        <f t="shared" si="126"/>
        <v>Dederick Du Rant ( Jnr )</v>
      </c>
      <c r="F1218" s="84" t="str">
        <f t="shared" si="127"/>
        <v>Louw</v>
      </c>
      <c r="G1218" s="84" t="str">
        <f t="shared" si="128"/>
        <v>Men U/16</v>
      </c>
      <c r="H1218" s="84" t="str">
        <f t="shared" si="129"/>
        <v>Otjiwarongo</v>
      </c>
      <c r="I1218" s="123"/>
      <c r="J1218" s="123"/>
      <c r="K1218" s="123"/>
      <c r="L1218" s="122" t="str">
        <f t="shared" si="130"/>
        <v/>
      </c>
      <c r="M1218" s="122" t="str">
        <f t="shared" si="131"/>
        <v/>
      </c>
    </row>
    <row r="1219" spans="1:13" hidden="1" x14ac:dyDescent="0.2">
      <c r="A1219" s="86" t="s">
        <v>2110</v>
      </c>
      <c r="B1219" s="85">
        <v>44352</v>
      </c>
      <c r="C1219" s="86" t="s">
        <v>2111</v>
      </c>
      <c r="D1219" s="123" t="s">
        <v>1525</v>
      </c>
      <c r="E1219" s="84" t="str">
        <f t="shared" si="126"/>
        <v>Jacomien</v>
      </c>
      <c r="F1219" s="84" t="str">
        <f t="shared" si="127"/>
        <v>Heath</v>
      </c>
      <c r="G1219" s="84" t="str">
        <f t="shared" si="128"/>
        <v>Ladies Senior</v>
      </c>
      <c r="H1219" s="84" t="str">
        <f t="shared" si="129"/>
        <v>Steenbras</v>
      </c>
      <c r="I1219" s="123" t="s">
        <v>9</v>
      </c>
      <c r="J1219" s="123"/>
      <c r="K1219" s="123">
        <v>31</v>
      </c>
      <c r="L1219" s="122">
        <f t="shared" si="130"/>
        <v>0.5</v>
      </c>
      <c r="M1219" s="122">
        <f t="shared" si="131"/>
        <v>0.5</v>
      </c>
    </row>
    <row r="1220" spans="1:13" hidden="1" x14ac:dyDescent="0.2">
      <c r="A1220" s="86" t="s">
        <v>2110</v>
      </c>
      <c r="B1220" s="85">
        <v>44352</v>
      </c>
      <c r="C1220" s="86" t="s">
        <v>2111</v>
      </c>
      <c r="D1220" s="123" t="s">
        <v>779</v>
      </c>
      <c r="E1220" s="84" t="str">
        <f t="shared" si="126"/>
        <v>Dirk</v>
      </c>
      <c r="F1220" s="84" t="str">
        <f t="shared" si="127"/>
        <v>Hansen</v>
      </c>
      <c r="G1220" s="84" t="str">
        <f t="shared" si="128"/>
        <v>Men Senior</v>
      </c>
      <c r="H1220" s="84" t="str">
        <f t="shared" si="129"/>
        <v>Steenbras</v>
      </c>
      <c r="I1220" s="123"/>
      <c r="J1220" s="123"/>
      <c r="K1220" s="123"/>
      <c r="L1220" s="122" t="str">
        <f t="shared" si="130"/>
        <v/>
      </c>
      <c r="M1220" s="122" t="str">
        <f t="shared" si="131"/>
        <v/>
      </c>
    </row>
    <row r="1221" spans="1:13" hidden="1" x14ac:dyDescent="0.2">
      <c r="A1221" s="86" t="s">
        <v>2110</v>
      </c>
      <c r="B1221" s="85">
        <v>44352</v>
      </c>
      <c r="C1221" s="86" t="s">
        <v>2111</v>
      </c>
      <c r="D1221" s="123" t="s">
        <v>774</v>
      </c>
      <c r="E1221" s="84" t="str">
        <f t="shared" si="126"/>
        <v>Jayden</v>
      </c>
      <c r="F1221" s="84" t="str">
        <f t="shared" si="127"/>
        <v>Hansen</v>
      </c>
      <c r="G1221" s="84" t="str">
        <f t="shared" si="128"/>
        <v>Men U/16</v>
      </c>
      <c r="H1221" s="84" t="str">
        <f t="shared" si="129"/>
        <v>Steenbras</v>
      </c>
      <c r="I1221" s="123"/>
      <c r="J1221" s="123"/>
      <c r="K1221" s="123"/>
      <c r="L1221" s="122" t="str">
        <f t="shared" si="130"/>
        <v/>
      </c>
      <c r="M1221" s="122" t="str">
        <f t="shared" si="131"/>
        <v/>
      </c>
    </row>
    <row r="1222" spans="1:13" hidden="1" x14ac:dyDescent="0.2">
      <c r="A1222" s="86" t="s">
        <v>2110</v>
      </c>
      <c r="B1222" s="85">
        <v>44352</v>
      </c>
      <c r="C1222" s="86" t="s">
        <v>2111</v>
      </c>
      <c r="D1222" s="123" t="s">
        <v>1273</v>
      </c>
      <c r="E1222" s="84" t="str">
        <f t="shared" si="126"/>
        <v>Luan</v>
      </c>
      <c r="F1222" s="84" t="str">
        <f t="shared" si="127"/>
        <v>Hansen</v>
      </c>
      <c r="G1222" s="84" t="str">
        <f t="shared" si="128"/>
        <v>Men U/16</v>
      </c>
      <c r="H1222" s="84" t="str">
        <f t="shared" si="129"/>
        <v>Steenbras</v>
      </c>
      <c r="I1222" s="123"/>
      <c r="J1222" s="123"/>
      <c r="K1222" s="123"/>
      <c r="L1222" s="122" t="str">
        <f t="shared" si="130"/>
        <v/>
      </c>
      <c r="M1222" s="122" t="str">
        <f t="shared" si="131"/>
        <v/>
      </c>
    </row>
    <row r="1223" spans="1:13" hidden="1" x14ac:dyDescent="0.2">
      <c r="A1223" s="86" t="s">
        <v>2110</v>
      </c>
      <c r="B1223" s="85">
        <v>44352</v>
      </c>
      <c r="C1223" s="86" t="s">
        <v>2111</v>
      </c>
      <c r="D1223" s="123" t="s">
        <v>1823</v>
      </c>
      <c r="E1223" s="84" t="str">
        <f t="shared" si="126"/>
        <v>L'wyk</v>
      </c>
      <c r="F1223" s="84" t="str">
        <f t="shared" si="127"/>
        <v>Viljoen</v>
      </c>
      <c r="G1223" s="84" t="str">
        <f t="shared" si="128"/>
        <v>Men U/16</v>
      </c>
      <c r="H1223" s="84" t="str">
        <f t="shared" si="129"/>
        <v>Steenbras</v>
      </c>
      <c r="I1223" s="123"/>
      <c r="J1223" s="123"/>
      <c r="K1223" s="123"/>
      <c r="L1223" s="122" t="str">
        <f t="shared" si="130"/>
        <v/>
      </c>
      <c r="M1223" s="122" t="str">
        <f t="shared" si="131"/>
        <v/>
      </c>
    </row>
    <row r="1224" spans="1:13" hidden="1" x14ac:dyDescent="0.2">
      <c r="A1224" s="86" t="s">
        <v>2110</v>
      </c>
      <c r="B1224" s="85">
        <v>44352</v>
      </c>
      <c r="C1224" s="86" t="s">
        <v>2111</v>
      </c>
      <c r="D1224" s="123" t="s">
        <v>729</v>
      </c>
      <c r="E1224" s="84" t="str">
        <f t="shared" si="126"/>
        <v>Jan</v>
      </c>
      <c r="F1224" s="84" t="str">
        <f t="shared" si="127"/>
        <v>Heath</v>
      </c>
      <c r="G1224" s="84" t="str">
        <f t="shared" si="128"/>
        <v>Men Master</v>
      </c>
      <c r="H1224" s="84" t="str">
        <f t="shared" si="129"/>
        <v>Steenbras</v>
      </c>
      <c r="I1224" s="123"/>
      <c r="J1224" s="123"/>
      <c r="K1224" s="123"/>
      <c r="L1224" s="122" t="str">
        <f t="shared" si="130"/>
        <v/>
      </c>
      <c r="M1224" s="122" t="str">
        <f t="shared" si="131"/>
        <v/>
      </c>
    </row>
    <row r="1225" spans="1:13" hidden="1" x14ac:dyDescent="0.2">
      <c r="A1225" s="86" t="s">
        <v>2110</v>
      </c>
      <c r="B1225" s="85">
        <v>44352</v>
      </c>
      <c r="C1225" s="86" t="s">
        <v>2111</v>
      </c>
      <c r="D1225" s="123" t="s">
        <v>1717</v>
      </c>
      <c r="E1225" s="84" t="str">
        <f t="shared" si="126"/>
        <v>Frank</v>
      </c>
      <c r="F1225" s="84" t="str">
        <f t="shared" si="127"/>
        <v>Oberholster</v>
      </c>
      <c r="G1225" s="84" t="str">
        <f t="shared" si="128"/>
        <v>Men Senior</v>
      </c>
      <c r="H1225" s="84" t="str">
        <f t="shared" si="129"/>
        <v>Steenbras</v>
      </c>
      <c r="I1225" s="123"/>
      <c r="J1225" s="123"/>
      <c r="K1225" s="123"/>
      <c r="L1225" s="122" t="str">
        <f t="shared" si="130"/>
        <v/>
      </c>
      <c r="M1225" s="122" t="str">
        <f t="shared" si="131"/>
        <v/>
      </c>
    </row>
    <row r="1226" spans="1:13" hidden="1" x14ac:dyDescent="0.2">
      <c r="A1226" s="86" t="s">
        <v>2110</v>
      </c>
      <c r="B1226" s="85">
        <v>44352</v>
      </c>
      <c r="C1226" s="86" t="s">
        <v>2111</v>
      </c>
      <c r="D1226" s="123" t="s">
        <v>1643</v>
      </c>
      <c r="E1226" s="84" t="str">
        <f t="shared" si="126"/>
        <v>Wikus</v>
      </c>
      <c r="F1226" s="84" t="str">
        <f t="shared" si="127"/>
        <v>Viljoen</v>
      </c>
      <c r="G1226" s="84" t="str">
        <f t="shared" si="128"/>
        <v>Men Veteran</v>
      </c>
      <c r="H1226" s="84" t="str">
        <f t="shared" si="129"/>
        <v>Steenbras</v>
      </c>
      <c r="I1226" s="123"/>
      <c r="J1226" s="123"/>
      <c r="K1226" s="123"/>
      <c r="L1226" s="122" t="str">
        <f t="shared" si="130"/>
        <v/>
      </c>
      <c r="M1226" s="122" t="str">
        <f t="shared" si="131"/>
        <v/>
      </c>
    </row>
    <row r="1227" spans="1:13" hidden="1" x14ac:dyDescent="0.2">
      <c r="A1227" s="86" t="s">
        <v>2110</v>
      </c>
      <c r="B1227" s="85">
        <v>44352</v>
      </c>
      <c r="C1227" s="86" t="s">
        <v>2111</v>
      </c>
      <c r="D1227" s="123" t="s">
        <v>1644</v>
      </c>
      <c r="E1227" s="84" t="str">
        <f t="shared" si="126"/>
        <v>Maryna</v>
      </c>
      <c r="F1227" s="84" t="str">
        <f t="shared" si="127"/>
        <v>Viljoen</v>
      </c>
      <c r="G1227" s="84" t="str">
        <f t="shared" si="128"/>
        <v>Ladies Senior</v>
      </c>
      <c r="H1227" s="84" t="str">
        <f t="shared" si="129"/>
        <v>Steenbras</v>
      </c>
      <c r="I1227" s="123"/>
      <c r="J1227" s="123"/>
      <c r="K1227" s="123"/>
      <c r="L1227" s="122" t="str">
        <f t="shared" si="130"/>
        <v/>
      </c>
      <c r="M1227" s="122" t="str">
        <f t="shared" si="131"/>
        <v/>
      </c>
    </row>
    <row r="1228" spans="1:13" hidden="1" x14ac:dyDescent="0.2">
      <c r="A1228" s="86" t="s">
        <v>2110</v>
      </c>
      <c r="B1228" s="85">
        <v>44352</v>
      </c>
      <c r="C1228" s="86" t="s">
        <v>2111</v>
      </c>
      <c r="D1228" s="123" t="s">
        <v>855</v>
      </c>
      <c r="E1228" s="84" t="str">
        <f t="shared" si="126"/>
        <v>Johnny</v>
      </c>
      <c r="F1228" s="84" t="str">
        <f t="shared" si="127"/>
        <v>Van Der Westhuizen</v>
      </c>
      <c r="G1228" s="84" t="str">
        <f t="shared" si="128"/>
        <v>Men Senior</v>
      </c>
      <c r="H1228" s="84" t="str">
        <f t="shared" si="129"/>
        <v>Steenbras</v>
      </c>
      <c r="I1228" s="123"/>
      <c r="J1228" s="123"/>
      <c r="K1228" s="123"/>
      <c r="L1228" s="122" t="str">
        <f t="shared" si="130"/>
        <v/>
      </c>
      <c r="M1228" s="122" t="str">
        <f t="shared" si="131"/>
        <v/>
      </c>
    </row>
    <row r="1229" spans="1:13" hidden="1" x14ac:dyDescent="0.2">
      <c r="A1229" s="86" t="s">
        <v>2110</v>
      </c>
      <c r="B1229" s="85">
        <v>44352</v>
      </c>
      <c r="C1229" s="86" t="s">
        <v>2111</v>
      </c>
      <c r="D1229" s="123" t="s">
        <v>591</v>
      </c>
      <c r="E1229" s="84" t="str">
        <f t="shared" si="126"/>
        <v>Danie</v>
      </c>
      <c r="F1229" s="84" t="str">
        <f t="shared" si="127"/>
        <v>Klopper</v>
      </c>
      <c r="G1229" s="84" t="str">
        <f t="shared" si="128"/>
        <v>Men Senior</v>
      </c>
      <c r="H1229" s="84" t="str">
        <f t="shared" si="129"/>
        <v>Steenbras</v>
      </c>
      <c r="I1229" s="123"/>
      <c r="J1229" s="123"/>
      <c r="K1229" s="123"/>
      <c r="L1229" s="122" t="str">
        <f t="shared" si="130"/>
        <v/>
      </c>
      <c r="M1229" s="122" t="str">
        <f t="shared" si="131"/>
        <v/>
      </c>
    </row>
    <row r="1230" spans="1:13" hidden="1" x14ac:dyDescent="0.2">
      <c r="A1230" s="86" t="s">
        <v>2110</v>
      </c>
      <c r="B1230" s="85">
        <v>44352</v>
      </c>
      <c r="C1230" s="86" t="s">
        <v>2111</v>
      </c>
      <c r="D1230" s="123" t="s">
        <v>630</v>
      </c>
      <c r="E1230" s="84" t="str">
        <f t="shared" si="126"/>
        <v>Burger</v>
      </c>
      <c r="F1230" s="84" t="str">
        <f t="shared" si="127"/>
        <v>Van Taak</v>
      </c>
      <c r="G1230" s="84" t="str">
        <f t="shared" si="128"/>
        <v>Men Senior</v>
      </c>
      <c r="H1230" s="84" t="str">
        <f t="shared" si="129"/>
        <v>Steenbras</v>
      </c>
      <c r="I1230" s="123" t="s">
        <v>9</v>
      </c>
      <c r="J1230" s="123"/>
      <c r="K1230" s="123">
        <v>30</v>
      </c>
      <c r="L1230" s="122">
        <f t="shared" si="130"/>
        <v>0.5</v>
      </c>
      <c r="M1230" s="122">
        <f t="shared" si="131"/>
        <v>0.5</v>
      </c>
    </row>
    <row r="1231" spans="1:13" hidden="1" x14ac:dyDescent="0.2">
      <c r="A1231" s="86" t="s">
        <v>2110</v>
      </c>
      <c r="B1231" s="85">
        <v>44352</v>
      </c>
      <c r="C1231" s="86" t="s">
        <v>2111</v>
      </c>
      <c r="D1231" s="123" t="s">
        <v>831</v>
      </c>
      <c r="E1231" s="84" t="str">
        <f t="shared" si="126"/>
        <v>David</v>
      </c>
      <c r="F1231" s="84" t="str">
        <f t="shared" si="127"/>
        <v>Smith</v>
      </c>
      <c r="G1231" s="84" t="str">
        <f t="shared" si="128"/>
        <v>Men Veteran</v>
      </c>
      <c r="H1231" s="84" t="str">
        <f t="shared" si="129"/>
        <v>Steenbras</v>
      </c>
      <c r="I1231" s="123" t="s">
        <v>9</v>
      </c>
      <c r="J1231" s="123"/>
      <c r="K1231" s="123">
        <v>31</v>
      </c>
      <c r="L1231" s="122">
        <f t="shared" si="130"/>
        <v>0.5</v>
      </c>
      <c r="M1231" s="122">
        <f t="shared" si="131"/>
        <v>0.5</v>
      </c>
    </row>
    <row r="1232" spans="1:13" hidden="1" x14ac:dyDescent="0.2">
      <c r="A1232" s="86" t="s">
        <v>2110</v>
      </c>
      <c r="B1232" s="85">
        <v>44352</v>
      </c>
      <c r="C1232" s="86" t="s">
        <v>2111</v>
      </c>
      <c r="D1232" s="123" t="s">
        <v>831</v>
      </c>
      <c r="E1232" s="84" t="str">
        <f t="shared" si="126"/>
        <v>David</v>
      </c>
      <c r="F1232" s="84" t="str">
        <f t="shared" si="127"/>
        <v>Smith</v>
      </c>
      <c r="G1232" s="84" t="str">
        <f t="shared" si="128"/>
        <v>Men Veteran</v>
      </c>
      <c r="H1232" s="84" t="str">
        <f t="shared" si="129"/>
        <v>Steenbras</v>
      </c>
      <c r="I1232" s="123" t="s">
        <v>9</v>
      </c>
      <c r="J1232" s="123"/>
      <c r="K1232" s="123">
        <v>30</v>
      </c>
      <c r="L1232" s="122">
        <f t="shared" si="130"/>
        <v>0.5</v>
      </c>
      <c r="M1232" s="122">
        <f t="shared" si="131"/>
        <v>0.5</v>
      </c>
    </row>
    <row r="1233" spans="1:13" hidden="1" x14ac:dyDescent="0.2">
      <c r="A1233" s="86" t="s">
        <v>2110</v>
      </c>
      <c r="B1233" s="85">
        <v>44352</v>
      </c>
      <c r="C1233" s="86" t="s">
        <v>2111</v>
      </c>
      <c r="D1233" s="123" t="s">
        <v>834</v>
      </c>
      <c r="E1233" s="84" t="str">
        <f t="shared" si="126"/>
        <v>Danie</v>
      </c>
      <c r="F1233" s="84" t="str">
        <f t="shared" si="127"/>
        <v>Smith</v>
      </c>
      <c r="G1233" s="84" t="str">
        <f t="shared" si="128"/>
        <v>Men Veteran</v>
      </c>
      <c r="H1233" s="84" t="str">
        <f t="shared" si="129"/>
        <v>Seagull Angling Club Inland</v>
      </c>
      <c r="I1233" s="123" t="s">
        <v>9</v>
      </c>
      <c r="J1233" s="123"/>
      <c r="K1233" s="123">
        <v>31</v>
      </c>
      <c r="L1233" s="122">
        <f t="shared" si="130"/>
        <v>0.5</v>
      </c>
      <c r="M1233" s="122">
        <f t="shared" si="131"/>
        <v>0.5</v>
      </c>
    </row>
    <row r="1234" spans="1:13" hidden="1" x14ac:dyDescent="0.2">
      <c r="A1234" s="86" t="s">
        <v>2110</v>
      </c>
      <c r="B1234" s="85">
        <v>44352</v>
      </c>
      <c r="C1234" s="86" t="s">
        <v>2111</v>
      </c>
      <c r="D1234" s="123" t="s">
        <v>1353</v>
      </c>
      <c r="E1234" s="84" t="str">
        <f t="shared" si="126"/>
        <v>Lian</v>
      </c>
      <c r="F1234" s="84" t="str">
        <f t="shared" si="127"/>
        <v>De Jager</v>
      </c>
      <c r="G1234" s="84" t="str">
        <f t="shared" si="128"/>
        <v>Men Senior</v>
      </c>
      <c r="H1234" s="84" t="str">
        <f t="shared" si="129"/>
        <v>Seagull Angling Club Inland</v>
      </c>
      <c r="I1234" s="123" t="s">
        <v>9</v>
      </c>
      <c r="J1234" s="123"/>
      <c r="K1234" s="123">
        <v>32</v>
      </c>
      <c r="L1234" s="122">
        <f t="shared" si="130"/>
        <v>0.6</v>
      </c>
      <c r="M1234" s="122">
        <f t="shared" si="131"/>
        <v>0.6</v>
      </c>
    </row>
    <row r="1235" spans="1:13" hidden="1" x14ac:dyDescent="0.2">
      <c r="A1235" s="86" t="s">
        <v>2110</v>
      </c>
      <c r="B1235" s="85">
        <v>44352</v>
      </c>
      <c r="C1235" s="86" t="s">
        <v>2111</v>
      </c>
      <c r="D1235" s="123" t="s">
        <v>1761</v>
      </c>
      <c r="E1235" s="84" t="str">
        <f t="shared" si="126"/>
        <v>Ivan</v>
      </c>
      <c r="F1235" s="84" t="str">
        <f t="shared" si="127"/>
        <v>Kotze</v>
      </c>
      <c r="G1235" s="84" t="str">
        <f t="shared" si="128"/>
        <v>Men Senior</v>
      </c>
      <c r="H1235" s="84" t="str">
        <f t="shared" si="129"/>
        <v>Seagull Angling Club Inland</v>
      </c>
      <c r="I1235" s="123"/>
      <c r="J1235" s="123"/>
      <c r="K1235" s="123"/>
      <c r="L1235" s="122" t="str">
        <f t="shared" si="130"/>
        <v/>
      </c>
      <c r="M1235" s="122" t="str">
        <f t="shared" si="131"/>
        <v/>
      </c>
    </row>
    <row r="1236" spans="1:13" hidden="1" x14ac:dyDescent="0.2">
      <c r="A1236" s="86" t="s">
        <v>2110</v>
      </c>
      <c r="B1236" s="85">
        <v>44352</v>
      </c>
      <c r="C1236" s="86" t="s">
        <v>2111</v>
      </c>
      <c r="D1236" s="123" t="s">
        <v>906</v>
      </c>
      <c r="E1236" s="84" t="str">
        <f t="shared" si="126"/>
        <v>Amarelda</v>
      </c>
      <c r="F1236" s="84" t="str">
        <f t="shared" si="127"/>
        <v>Schoonbee</v>
      </c>
      <c r="G1236" s="84" t="str">
        <f t="shared" si="128"/>
        <v>Ladies Senior</v>
      </c>
      <c r="H1236" s="84" t="str">
        <f t="shared" si="129"/>
        <v>Seagull Angling Club Inland</v>
      </c>
      <c r="I1236" s="123"/>
      <c r="J1236" s="123"/>
      <c r="K1236" s="123"/>
      <c r="L1236" s="122" t="str">
        <f t="shared" si="130"/>
        <v/>
      </c>
      <c r="M1236" s="122" t="str">
        <f t="shared" si="131"/>
        <v/>
      </c>
    </row>
    <row r="1237" spans="1:13" hidden="1" x14ac:dyDescent="0.2">
      <c r="A1237" s="86" t="s">
        <v>2110</v>
      </c>
      <c r="B1237" s="85">
        <v>44352</v>
      </c>
      <c r="C1237" s="86" t="s">
        <v>2111</v>
      </c>
      <c r="D1237" s="123" t="s">
        <v>1609</v>
      </c>
      <c r="E1237" s="84" t="str">
        <f t="shared" si="126"/>
        <v>Andre</v>
      </c>
      <c r="F1237" s="84" t="str">
        <f t="shared" si="127"/>
        <v>Maree</v>
      </c>
      <c r="G1237" s="84" t="str">
        <f t="shared" si="128"/>
        <v>Men Senior</v>
      </c>
      <c r="H1237" s="84" t="str">
        <f t="shared" si="129"/>
        <v>Seagull Angling Club Inland</v>
      </c>
      <c r="I1237" s="123"/>
      <c r="J1237" s="123"/>
      <c r="K1237" s="123"/>
      <c r="L1237" s="122" t="str">
        <f t="shared" si="130"/>
        <v/>
      </c>
      <c r="M1237" s="122" t="str">
        <f t="shared" si="131"/>
        <v/>
      </c>
    </row>
    <row r="1238" spans="1:13" hidden="1" x14ac:dyDescent="0.2">
      <c r="A1238" s="86" t="s">
        <v>2110</v>
      </c>
      <c r="B1238" s="85">
        <v>44352</v>
      </c>
      <c r="C1238" s="86" t="s">
        <v>2111</v>
      </c>
      <c r="D1238" s="123" t="s">
        <v>972</v>
      </c>
      <c r="E1238" s="84" t="str">
        <f t="shared" si="126"/>
        <v>Martin</v>
      </c>
      <c r="F1238" s="84" t="str">
        <f t="shared" si="127"/>
        <v>Gouws</v>
      </c>
      <c r="G1238" s="84" t="str">
        <f t="shared" si="128"/>
        <v>Men Senior</v>
      </c>
      <c r="H1238" s="84" t="str">
        <f t="shared" si="129"/>
        <v>Seagull Angling Club Inland</v>
      </c>
      <c r="I1238" s="123"/>
      <c r="J1238" s="123"/>
      <c r="K1238" s="123"/>
      <c r="L1238" s="122" t="str">
        <f t="shared" si="130"/>
        <v/>
      </c>
      <c r="M1238" s="122" t="str">
        <f t="shared" si="131"/>
        <v/>
      </c>
    </row>
    <row r="1239" spans="1:13" hidden="1" x14ac:dyDescent="0.2">
      <c r="A1239" s="86" t="s">
        <v>2110</v>
      </c>
      <c r="B1239" s="85">
        <v>44352</v>
      </c>
      <c r="C1239" s="86" t="s">
        <v>2111</v>
      </c>
      <c r="D1239" s="123" t="s">
        <v>731</v>
      </c>
      <c r="E1239" s="84" t="str">
        <f t="shared" si="126"/>
        <v>Cecilia</v>
      </c>
      <c r="F1239" s="84" t="str">
        <f t="shared" si="127"/>
        <v>Brandt</v>
      </c>
      <c r="G1239" s="84" t="str">
        <f t="shared" si="128"/>
        <v>Ladies Senior</v>
      </c>
      <c r="H1239" s="84" t="str">
        <f t="shared" si="129"/>
        <v>Seagull Angling Club Inland</v>
      </c>
      <c r="I1239" s="123"/>
      <c r="J1239" s="123"/>
      <c r="K1239" s="123"/>
      <c r="L1239" s="122" t="str">
        <f t="shared" si="130"/>
        <v/>
      </c>
      <c r="M1239" s="122" t="str">
        <f t="shared" si="131"/>
        <v/>
      </c>
    </row>
    <row r="1240" spans="1:13" hidden="1" x14ac:dyDescent="0.2">
      <c r="A1240" s="86" t="s">
        <v>2110</v>
      </c>
      <c r="B1240" s="85">
        <v>44352</v>
      </c>
      <c r="C1240" s="86" t="s">
        <v>2111</v>
      </c>
      <c r="D1240" s="123" t="s">
        <v>638</v>
      </c>
      <c r="E1240" s="84" t="str">
        <f t="shared" si="126"/>
        <v>Tertius</v>
      </c>
      <c r="F1240" s="84" t="str">
        <f t="shared" si="127"/>
        <v>Potgieter</v>
      </c>
      <c r="G1240" s="84" t="str">
        <f t="shared" si="128"/>
        <v>Men Senior</v>
      </c>
      <c r="H1240" s="84" t="str">
        <f t="shared" si="129"/>
        <v>Seagull Angling Club Inland</v>
      </c>
      <c r="I1240" s="123"/>
      <c r="J1240" s="123"/>
      <c r="K1240" s="123"/>
      <c r="L1240" s="122" t="str">
        <f t="shared" si="130"/>
        <v/>
      </c>
      <c r="M1240" s="122" t="str">
        <f t="shared" si="131"/>
        <v/>
      </c>
    </row>
    <row r="1241" spans="1:13" hidden="1" x14ac:dyDescent="0.2">
      <c r="A1241" s="86" t="s">
        <v>2110</v>
      </c>
      <c r="B1241" s="85">
        <v>44352</v>
      </c>
      <c r="C1241" s="86" t="s">
        <v>2111</v>
      </c>
      <c r="D1241" s="123" t="s">
        <v>587</v>
      </c>
      <c r="E1241" s="84" t="str">
        <f t="shared" si="126"/>
        <v>Sean</v>
      </c>
      <c r="F1241" s="84" t="str">
        <f t="shared" si="127"/>
        <v>Van Den Heuvel</v>
      </c>
      <c r="G1241" s="84" t="str">
        <f t="shared" si="128"/>
        <v>Men Veteran</v>
      </c>
      <c r="H1241" s="84" t="str">
        <f t="shared" si="129"/>
        <v>Seagull Angling Club Inland</v>
      </c>
      <c r="I1241" s="123"/>
      <c r="J1241" s="123"/>
      <c r="K1241" s="123"/>
      <c r="L1241" s="122" t="str">
        <f t="shared" si="130"/>
        <v/>
      </c>
      <c r="M1241" s="122" t="str">
        <f t="shared" si="131"/>
        <v/>
      </c>
    </row>
    <row r="1242" spans="1:13" hidden="1" x14ac:dyDescent="0.2">
      <c r="A1242" s="86" t="s">
        <v>2110</v>
      </c>
      <c r="B1242" s="85">
        <v>44352</v>
      </c>
      <c r="C1242" s="86" t="s">
        <v>2111</v>
      </c>
      <c r="D1242" s="123" t="s">
        <v>569</v>
      </c>
      <c r="E1242" s="84" t="str">
        <f t="shared" si="126"/>
        <v>Jaco</v>
      </c>
      <c r="F1242" s="84" t="str">
        <f t="shared" si="127"/>
        <v>Mertens</v>
      </c>
      <c r="G1242" s="84" t="str">
        <f t="shared" si="128"/>
        <v>Men Senior</v>
      </c>
      <c r="H1242" s="84" t="str">
        <f t="shared" si="129"/>
        <v>Seagull Angling Club Inland</v>
      </c>
      <c r="I1242" s="123"/>
      <c r="J1242" s="123"/>
      <c r="K1242" s="123"/>
      <c r="L1242" s="122" t="str">
        <f t="shared" si="130"/>
        <v/>
      </c>
      <c r="M1242" s="122" t="str">
        <f t="shared" si="131"/>
        <v/>
      </c>
    </row>
    <row r="1243" spans="1:13" hidden="1" x14ac:dyDescent="0.2">
      <c r="A1243" s="86" t="s">
        <v>2110</v>
      </c>
      <c r="B1243" s="85">
        <v>44352</v>
      </c>
      <c r="C1243" s="86" t="s">
        <v>2111</v>
      </c>
      <c r="D1243" s="123" t="s">
        <v>924</v>
      </c>
      <c r="E1243" s="84" t="str">
        <f t="shared" si="126"/>
        <v>Org</v>
      </c>
      <c r="F1243" s="84" t="str">
        <f t="shared" si="127"/>
        <v>Van Rensburg</v>
      </c>
      <c r="G1243" s="84" t="str">
        <f t="shared" si="128"/>
        <v>Men Senior</v>
      </c>
      <c r="H1243" s="84" t="str">
        <f t="shared" si="129"/>
        <v>Otjiwarongo</v>
      </c>
      <c r="I1243" s="123" t="s">
        <v>9</v>
      </c>
      <c r="J1243" s="123"/>
      <c r="K1243" s="123">
        <v>30</v>
      </c>
      <c r="L1243" s="122">
        <f t="shared" si="130"/>
        <v>0.5</v>
      </c>
      <c r="M1243" s="122">
        <f t="shared" si="131"/>
        <v>0.5</v>
      </c>
    </row>
    <row r="1244" spans="1:13" x14ac:dyDescent="0.2">
      <c r="A1244" s="86" t="s">
        <v>2112</v>
      </c>
      <c r="B1244" s="85">
        <v>44450</v>
      </c>
      <c r="C1244" s="86" t="s">
        <v>2113</v>
      </c>
      <c r="D1244" s="123" t="s">
        <v>587</v>
      </c>
      <c r="E1244" s="84" t="str">
        <f t="shared" si="126"/>
        <v>Sean</v>
      </c>
      <c r="F1244" s="84" t="str">
        <f t="shared" si="127"/>
        <v>Van Den Heuvel</v>
      </c>
      <c r="G1244" s="84" t="str">
        <f t="shared" si="128"/>
        <v>Men Veteran</v>
      </c>
      <c r="H1244" s="84" t="str">
        <f t="shared" si="129"/>
        <v>Seagull Angling Club Inland</v>
      </c>
      <c r="I1244" s="123"/>
      <c r="J1244" s="123" t="s">
        <v>1405</v>
      </c>
      <c r="K1244" s="123">
        <v>142</v>
      </c>
      <c r="L1244" s="122">
        <f t="shared" si="130"/>
        <v>14.4</v>
      </c>
      <c r="M1244" s="122">
        <f t="shared" si="131"/>
        <v>14.4</v>
      </c>
    </row>
    <row r="1245" spans="1:13" x14ac:dyDescent="0.2">
      <c r="A1245" s="86" t="s">
        <v>2112</v>
      </c>
      <c r="B1245" s="85">
        <v>44450</v>
      </c>
      <c r="C1245" s="86" t="s">
        <v>2113</v>
      </c>
      <c r="D1245" s="123" t="s">
        <v>834</v>
      </c>
      <c r="E1245" s="84" t="str">
        <f t="shared" si="126"/>
        <v>Danie</v>
      </c>
      <c r="F1245" s="84" t="str">
        <f t="shared" si="127"/>
        <v>Smith</v>
      </c>
      <c r="G1245" s="84" t="str">
        <f t="shared" si="128"/>
        <v>Men Veteran</v>
      </c>
      <c r="H1245" s="84" t="str">
        <f t="shared" si="129"/>
        <v>Seagull Angling Club Inland</v>
      </c>
      <c r="I1245" s="123"/>
      <c r="J1245" s="123" t="s">
        <v>1404</v>
      </c>
      <c r="K1245" s="123">
        <v>145</v>
      </c>
      <c r="L1245" s="122">
        <f t="shared" si="130"/>
        <v>40.6</v>
      </c>
      <c r="M1245" s="122">
        <f t="shared" si="131"/>
        <v>40.6</v>
      </c>
    </row>
    <row r="1246" spans="1:13" x14ac:dyDescent="0.2">
      <c r="A1246" s="86" t="s">
        <v>2112</v>
      </c>
      <c r="B1246" s="85">
        <v>44450</v>
      </c>
      <c r="C1246" s="86" t="s">
        <v>2113</v>
      </c>
      <c r="D1246" s="123" t="s">
        <v>1353</v>
      </c>
      <c r="E1246" s="84" t="str">
        <f t="shared" si="126"/>
        <v>Lian</v>
      </c>
      <c r="F1246" s="84" t="str">
        <f t="shared" si="127"/>
        <v>De Jager</v>
      </c>
      <c r="G1246" s="84" t="str">
        <f t="shared" si="128"/>
        <v>Men Senior</v>
      </c>
      <c r="H1246" s="84" t="str">
        <f t="shared" si="129"/>
        <v>Seagull Angling Club Inland</v>
      </c>
      <c r="I1246" s="123"/>
      <c r="J1246" s="123" t="s">
        <v>1406</v>
      </c>
      <c r="K1246" s="123">
        <v>137</v>
      </c>
      <c r="L1246" s="122">
        <f t="shared" si="130"/>
        <v>11.1</v>
      </c>
      <c r="M1246" s="122">
        <f t="shared" si="131"/>
        <v>11.1</v>
      </c>
    </row>
    <row r="1247" spans="1:13" x14ac:dyDescent="0.2">
      <c r="A1247" s="86" t="s">
        <v>2112</v>
      </c>
      <c r="B1247" s="85">
        <v>44450</v>
      </c>
      <c r="C1247" s="86" t="s">
        <v>2113</v>
      </c>
      <c r="D1247" s="123" t="s">
        <v>1353</v>
      </c>
      <c r="E1247" s="84" t="str">
        <f t="shared" si="126"/>
        <v>Lian</v>
      </c>
      <c r="F1247" s="84" t="str">
        <f t="shared" si="127"/>
        <v>De Jager</v>
      </c>
      <c r="G1247" s="84" t="str">
        <f t="shared" si="128"/>
        <v>Men Senior</v>
      </c>
      <c r="H1247" s="84" t="str">
        <f t="shared" si="129"/>
        <v>Seagull Angling Club Inland</v>
      </c>
      <c r="I1247" s="123" t="s">
        <v>19</v>
      </c>
      <c r="J1247" s="123"/>
      <c r="K1247" s="123">
        <v>49</v>
      </c>
      <c r="L1247" s="122">
        <f t="shared" si="130"/>
        <v>1.2</v>
      </c>
      <c r="M1247" s="122">
        <f t="shared" si="131"/>
        <v>1.2</v>
      </c>
    </row>
    <row r="1248" spans="1:13" x14ac:dyDescent="0.2">
      <c r="A1248" s="86" t="s">
        <v>2112</v>
      </c>
      <c r="B1248" s="85">
        <v>44450</v>
      </c>
      <c r="C1248" s="86" t="s">
        <v>2113</v>
      </c>
      <c r="D1248" s="123" t="s">
        <v>972</v>
      </c>
      <c r="E1248" s="84" t="str">
        <f t="shared" si="126"/>
        <v>Martin</v>
      </c>
      <c r="F1248" s="84" t="str">
        <f t="shared" si="127"/>
        <v>Gouws</v>
      </c>
      <c r="G1248" s="84" t="str">
        <f t="shared" si="128"/>
        <v>Men Senior</v>
      </c>
      <c r="H1248" s="84" t="str">
        <f t="shared" si="129"/>
        <v>Seagull Angling Club Inland</v>
      </c>
      <c r="I1248" s="123"/>
      <c r="J1248" s="123" t="s">
        <v>1405</v>
      </c>
      <c r="K1248" s="123">
        <v>147</v>
      </c>
      <c r="L1248" s="122">
        <f t="shared" si="130"/>
        <v>16.2</v>
      </c>
      <c r="M1248" s="122">
        <f t="shared" si="131"/>
        <v>16.2</v>
      </c>
    </row>
    <row r="1249" spans="1:13" x14ac:dyDescent="0.2">
      <c r="A1249" s="86" t="s">
        <v>2112</v>
      </c>
      <c r="B1249" s="85">
        <v>44450</v>
      </c>
      <c r="C1249" s="86" t="s">
        <v>2113</v>
      </c>
      <c r="D1249" s="123" t="s">
        <v>638</v>
      </c>
      <c r="E1249" s="84" t="str">
        <f t="shared" si="126"/>
        <v>Tertius</v>
      </c>
      <c r="F1249" s="84" t="str">
        <f t="shared" si="127"/>
        <v>Potgieter</v>
      </c>
      <c r="G1249" s="84" t="str">
        <f t="shared" si="128"/>
        <v>Men Senior</v>
      </c>
      <c r="H1249" s="84" t="str">
        <f t="shared" si="129"/>
        <v>Seagull Angling Club Inland</v>
      </c>
      <c r="I1249" s="123"/>
      <c r="J1249" s="123" t="s">
        <v>1406</v>
      </c>
      <c r="K1249" s="123">
        <v>133</v>
      </c>
      <c r="L1249" s="122">
        <f t="shared" si="130"/>
        <v>10</v>
      </c>
      <c r="M1249" s="122">
        <f t="shared" si="131"/>
        <v>10</v>
      </c>
    </row>
    <row r="1250" spans="1:13" x14ac:dyDescent="0.2">
      <c r="A1250" s="86" t="s">
        <v>2112</v>
      </c>
      <c r="B1250" s="85">
        <v>44450</v>
      </c>
      <c r="C1250" s="86" t="s">
        <v>2113</v>
      </c>
      <c r="D1250" s="123" t="s">
        <v>638</v>
      </c>
      <c r="E1250" s="84" t="str">
        <f t="shared" si="126"/>
        <v>Tertius</v>
      </c>
      <c r="F1250" s="84" t="str">
        <f t="shared" si="127"/>
        <v>Potgieter</v>
      </c>
      <c r="G1250" s="84" t="str">
        <f t="shared" si="128"/>
        <v>Men Senior</v>
      </c>
      <c r="H1250" s="84" t="str">
        <f t="shared" si="129"/>
        <v>Seagull Angling Club Inland</v>
      </c>
      <c r="I1250" s="123"/>
      <c r="J1250" s="123" t="s">
        <v>1405</v>
      </c>
      <c r="K1250" s="123">
        <v>114</v>
      </c>
      <c r="L1250" s="122">
        <f t="shared" si="130"/>
        <v>6.8</v>
      </c>
      <c r="M1250" s="122">
        <f t="shared" si="131"/>
        <v>6.8</v>
      </c>
    </row>
    <row r="1251" spans="1:13" x14ac:dyDescent="0.2">
      <c r="A1251" s="86" t="s">
        <v>2112</v>
      </c>
      <c r="B1251" s="85">
        <v>44450</v>
      </c>
      <c r="C1251" s="86" t="s">
        <v>2113</v>
      </c>
      <c r="D1251" s="123" t="s">
        <v>1761</v>
      </c>
      <c r="E1251" s="84" t="str">
        <f t="shared" si="126"/>
        <v>Ivan</v>
      </c>
      <c r="F1251" s="84" t="str">
        <f t="shared" si="127"/>
        <v>Kotze</v>
      </c>
      <c r="G1251" s="84" t="str">
        <f t="shared" si="128"/>
        <v>Men Senior</v>
      </c>
      <c r="H1251" s="84" t="str">
        <f t="shared" si="129"/>
        <v>Seagull Angling Club Inland</v>
      </c>
      <c r="I1251" s="123"/>
      <c r="J1251" s="123" t="s">
        <v>1405</v>
      </c>
      <c r="K1251" s="123">
        <v>152</v>
      </c>
      <c r="L1251" s="122">
        <f t="shared" si="130"/>
        <v>18.2</v>
      </c>
      <c r="M1251" s="122">
        <f t="shared" si="131"/>
        <v>18.2</v>
      </c>
    </row>
    <row r="1252" spans="1:13" x14ac:dyDescent="0.2">
      <c r="A1252" s="86" t="s">
        <v>2112</v>
      </c>
      <c r="B1252" s="85">
        <v>44450</v>
      </c>
      <c r="C1252" s="86" t="s">
        <v>2113</v>
      </c>
      <c r="D1252" s="123" t="s">
        <v>1761</v>
      </c>
      <c r="E1252" s="84" t="str">
        <f t="shared" si="126"/>
        <v>Ivan</v>
      </c>
      <c r="F1252" s="84" t="str">
        <f t="shared" si="127"/>
        <v>Kotze</v>
      </c>
      <c r="G1252" s="84" t="str">
        <f t="shared" si="128"/>
        <v>Men Senior</v>
      </c>
      <c r="H1252" s="84" t="str">
        <f t="shared" si="129"/>
        <v>Seagull Angling Club Inland</v>
      </c>
      <c r="I1252" s="123"/>
      <c r="J1252" s="123" t="s">
        <v>1405</v>
      </c>
      <c r="K1252" s="123">
        <v>156</v>
      </c>
      <c r="L1252" s="122">
        <f t="shared" si="130"/>
        <v>19.899999999999999</v>
      </c>
      <c r="M1252" s="122">
        <f t="shared" si="131"/>
        <v>19.899999999999999</v>
      </c>
    </row>
    <row r="1253" spans="1:13" x14ac:dyDescent="0.2">
      <c r="A1253" s="86" t="s">
        <v>2112</v>
      </c>
      <c r="B1253" s="85">
        <v>44450</v>
      </c>
      <c r="C1253" s="86" t="s">
        <v>2113</v>
      </c>
      <c r="D1253" s="123" t="s">
        <v>1610</v>
      </c>
      <c r="E1253" s="84" t="str">
        <f t="shared" si="126"/>
        <v>Gerhard</v>
      </c>
      <c r="F1253" s="84" t="str">
        <f t="shared" si="127"/>
        <v>Van Niekerk</v>
      </c>
      <c r="G1253" s="84" t="str">
        <f t="shared" si="128"/>
        <v>Men Senior</v>
      </c>
      <c r="H1253" s="84" t="str">
        <f t="shared" si="129"/>
        <v>Seagull Angling Club Inland</v>
      </c>
      <c r="I1253" s="123"/>
      <c r="J1253" s="123" t="s">
        <v>1405</v>
      </c>
      <c r="K1253" s="123">
        <v>152</v>
      </c>
      <c r="L1253" s="122">
        <f t="shared" si="130"/>
        <v>18.2</v>
      </c>
      <c r="M1253" s="122">
        <f t="shared" si="131"/>
        <v>18.2</v>
      </c>
    </row>
    <row r="1254" spans="1:13" x14ac:dyDescent="0.2">
      <c r="A1254" s="86" t="s">
        <v>2112</v>
      </c>
      <c r="B1254" s="85">
        <v>44450</v>
      </c>
      <c r="C1254" s="86" t="s">
        <v>2113</v>
      </c>
      <c r="D1254" s="123" t="s">
        <v>1610</v>
      </c>
      <c r="E1254" s="84" t="str">
        <f t="shared" si="126"/>
        <v>Gerhard</v>
      </c>
      <c r="F1254" s="84" t="str">
        <f t="shared" si="127"/>
        <v>Van Niekerk</v>
      </c>
      <c r="G1254" s="84" t="str">
        <f t="shared" si="128"/>
        <v>Men Senior</v>
      </c>
      <c r="H1254" s="84" t="str">
        <f t="shared" si="129"/>
        <v>Seagull Angling Club Inland</v>
      </c>
      <c r="I1254" s="123"/>
      <c r="J1254" s="123" t="s">
        <v>1405</v>
      </c>
      <c r="K1254" s="123">
        <v>160</v>
      </c>
      <c r="L1254" s="122">
        <f t="shared" si="130"/>
        <v>21.7</v>
      </c>
      <c r="M1254" s="122">
        <f t="shared" si="131"/>
        <v>21.7</v>
      </c>
    </row>
    <row r="1255" spans="1:13" x14ac:dyDescent="0.2">
      <c r="A1255" s="86" t="s">
        <v>2112</v>
      </c>
      <c r="B1255" s="85">
        <v>44450</v>
      </c>
      <c r="C1255" s="86" t="s">
        <v>2113</v>
      </c>
      <c r="D1255" s="123" t="s">
        <v>1610</v>
      </c>
      <c r="E1255" s="84" t="str">
        <f t="shared" si="126"/>
        <v>Gerhard</v>
      </c>
      <c r="F1255" s="84" t="str">
        <f t="shared" si="127"/>
        <v>Van Niekerk</v>
      </c>
      <c r="G1255" s="84" t="str">
        <f t="shared" si="128"/>
        <v>Men Senior</v>
      </c>
      <c r="H1255" s="84" t="str">
        <f t="shared" si="129"/>
        <v>Seagull Angling Club Inland</v>
      </c>
      <c r="I1255" s="123"/>
      <c r="J1255" s="123" t="s">
        <v>1405</v>
      </c>
      <c r="K1255" s="123">
        <v>124</v>
      </c>
      <c r="L1255" s="122">
        <f t="shared" si="130"/>
        <v>9.1</v>
      </c>
      <c r="M1255" s="122">
        <f t="shared" si="131"/>
        <v>9.1</v>
      </c>
    </row>
    <row r="1256" spans="1:13" x14ac:dyDescent="0.2">
      <c r="A1256" s="86" t="s">
        <v>2112</v>
      </c>
      <c r="B1256" s="85">
        <v>44450</v>
      </c>
      <c r="C1256" s="86" t="s">
        <v>2113</v>
      </c>
      <c r="D1256" s="123" t="s">
        <v>731</v>
      </c>
      <c r="E1256" s="84" t="str">
        <f t="shared" si="126"/>
        <v>Cecilia</v>
      </c>
      <c r="F1256" s="84" t="str">
        <f t="shared" si="127"/>
        <v>Brandt</v>
      </c>
      <c r="G1256" s="84" t="str">
        <f t="shared" si="128"/>
        <v>Ladies Senior</v>
      </c>
      <c r="H1256" s="84" t="str">
        <f t="shared" si="129"/>
        <v>Seagull Angling Club Inland</v>
      </c>
      <c r="I1256" s="123"/>
      <c r="J1256" s="123" t="s">
        <v>1405</v>
      </c>
      <c r="K1256" s="123">
        <v>153</v>
      </c>
      <c r="L1256" s="122">
        <f t="shared" si="130"/>
        <v>18.600000000000001</v>
      </c>
      <c r="M1256" s="122">
        <f t="shared" si="131"/>
        <v>18.600000000000001</v>
      </c>
    </row>
    <row r="1257" spans="1:13" x14ac:dyDescent="0.2">
      <c r="A1257" s="86" t="s">
        <v>2112</v>
      </c>
      <c r="B1257" s="85">
        <v>44450</v>
      </c>
      <c r="C1257" s="86" t="s">
        <v>2113</v>
      </c>
      <c r="D1257" s="123" t="s">
        <v>804</v>
      </c>
      <c r="E1257" s="84" t="str">
        <f t="shared" si="126"/>
        <v>Andre</v>
      </c>
      <c r="F1257" s="84" t="str">
        <f t="shared" si="127"/>
        <v>Nel</v>
      </c>
      <c r="G1257" s="84" t="str">
        <f t="shared" si="128"/>
        <v>Men Senior</v>
      </c>
      <c r="H1257" s="84" t="str">
        <f t="shared" si="129"/>
        <v>Seagull Angling Club Inland</v>
      </c>
      <c r="I1257" s="123"/>
      <c r="J1257" s="123"/>
      <c r="K1257" s="123"/>
      <c r="L1257" s="122" t="str">
        <f t="shared" si="130"/>
        <v/>
      </c>
      <c r="M1257" s="122" t="str">
        <f t="shared" si="131"/>
        <v/>
      </c>
    </row>
    <row r="1258" spans="1:13" x14ac:dyDescent="0.2">
      <c r="A1258" s="86" t="s">
        <v>2112</v>
      </c>
      <c r="B1258" s="85">
        <v>44450</v>
      </c>
      <c r="C1258" s="86" t="s">
        <v>2113</v>
      </c>
      <c r="D1258" s="123" t="s">
        <v>765</v>
      </c>
      <c r="E1258" s="84" t="str">
        <f t="shared" si="126"/>
        <v>Spyker</v>
      </c>
      <c r="F1258" s="84" t="str">
        <f t="shared" si="127"/>
        <v>Kruger</v>
      </c>
      <c r="G1258" s="84" t="str">
        <f t="shared" si="128"/>
        <v>Men Master</v>
      </c>
      <c r="H1258" s="84" t="str">
        <f t="shared" si="129"/>
        <v>Benguella</v>
      </c>
      <c r="I1258" s="123"/>
      <c r="J1258" s="123"/>
      <c r="K1258" s="123"/>
      <c r="L1258" s="122" t="str">
        <f t="shared" si="130"/>
        <v/>
      </c>
      <c r="M1258" s="122" t="str">
        <f t="shared" si="131"/>
        <v/>
      </c>
    </row>
    <row r="1259" spans="1:13" x14ac:dyDescent="0.2">
      <c r="A1259" s="86" t="s">
        <v>2112</v>
      </c>
      <c r="B1259" s="85">
        <v>44450</v>
      </c>
      <c r="C1259" s="86" t="s">
        <v>2113</v>
      </c>
      <c r="D1259" s="123" t="s">
        <v>767</v>
      </c>
      <c r="E1259" s="84" t="str">
        <f t="shared" si="126"/>
        <v>Bennie</v>
      </c>
      <c r="F1259" s="84" t="str">
        <f t="shared" si="127"/>
        <v>Gabrielsen</v>
      </c>
      <c r="G1259" s="84" t="str">
        <f t="shared" si="128"/>
        <v>Men Senior</v>
      </c>
      <c r="H1259" s="84" t="str">
        <f t="shared" si="129"/>
        <v>Benguella</v>
      </c>
      <c r="I1259" s="123"/>
      <c r="J1259" s="123"/>
      <c r="K1259" s="123"/>
      <c r="L1259" s="122" t="str">
        <f t="shared" si="130"/>
        <v/>
      </c>
      <c r="M1259" s="122" t="str">
        <f t="shared" si="131"/>
        <v/>
      </c>
    </row>
    <row r="1260" spans="1:13" x14ac:dyDescent="0.2">
      <c r="A1260" s="86" t="s">
        <v>2112</v>
      </c>
      <c r="B1260" s="85">
        <v>44450</v>
      </c>
      <c r="C1260" s="86" t="s">
        <v>2113</v>
      </c>
      <c r="D1260" s="123" t="s">
        <v>599</v>
      </c>
      <c r="E1260" s="84" t="str">
        <f t="shared" si="126"/>
        <v>Piet</v>
      </c>
      <c r="F1260" s="84" t="str">
        <f t="shared" si="127"/>
        <v>Weitz</v>
      </c>
      <c r="G1260" s="84" t="str">
        <f t="shared" si="128"/>
        <v>Men Grand Masters</v>
      </c>
      <c r="H1260" s="84" t="str">
        <f t="shared" si="129"/>
        <v>Benguella</v>
      </c>
      <c r="I1260" s="123"/>
      <c r="J1260" s="123"/>
      <c r="K1260" s="123"/>
      <c r="L1260" s="122" t="str">
        <f t="shared" si="130"/>
        <v/>
      </c>
      <c r="M1260" s="122" t="str">
        <f t="shared" si="131"/>
        <v/>
      </c>
    </row>
    <row r="1261" spans="1:13" x14ac:dyDescent="0.2">
      <c r="A1261" s="86" t="s">
        <v>2112</v>
      </c>
      <c r="B1261" s="85">
        <v>44450</v>
      </c>
      <c r="C1261" s="86" t="s">
        <v>2113</v>
      </c>
      <c r="D1261" s="123" t="s">
        <v>753</v>
      </c>
      <c r="E1261" s="84" t="str">
        <f t="shared" si="126"/>
        <v>Paul</v>
      </c>
      <c r="F1261" s="84" t="str">
        <f t="shared" si="127"/>
        <v>Smit</v>
      </c>
      <c r="G1261" s="84" t="str">
        <f t="shared" si="128"/>
        <v>Men Grand Masters</v>
      </c>
      <c r="H1261" s="84" t="str">
        <f t="shared" si="129"/>
        <v>Benguella</v>
      </c>
      <c r="I1261" s="123"/>
      <c r="J1261" s="123"/>
      <c r="K1261" s="123"/>
      <c r="L1261" s="122" t="str">
        <f t="shared" si="130"/>
        <v/>
      </c>
      <c r="M1261" s="122" t="str">
        <f t="shared" si="131"/>
        <v/>
      </c>
    </row>
    <row r="1262" spans="1:13" x14ac:dyDescent="0.2">
      <c r="A1262" s="86" t="s">
        <v>2112</v>
      </c>
      <c r="B1262" s="85">
        <v>44450</v>
      </c>
      <c r="C1262" s="86" t="s">
        <v>2113</v>
      </c>
      <c r="D1262" s="123" t="s">
        <v>671</v>
      </c>
      <c r="E1262" s="84" t="str">
        <f t="shared" si="126"/>
        <v>Hennie</v>
      </c>
      <c r="F1262" s="84" t="str">
        <f t="shared" si="127"/>
        <v>Cloete</v>
      </c>
      <c r="G1262" s="84" t="str">
        <f t="shared" si="128"/>
        <v>Men Grand Masters</v>
      </c>
      <c r="H1262" s="84" t="str">
        <f t="shared" si="129"/>
        <v>Benguella</v>
      </c>
      <c r="I1262" s="123"/>
      <c r="J1262" s="123"/>
      <c r="K1262" s="123"/>
      <c r="L1262" s="122" t="str">
        <f t="shared" si="130"/>
        <v/>
      </c>
      <c r="M1262" s="122" t="str">
        <f t="shared" si="131"/>
        <v/>
      </c>
    </row>
    <row r="1263" spans="1:13" x14ac:dyDescent="0.2">
      <c r="A1263" s="86" t="s">
        <v>2112</v>
      </c>
      <c r="B1263" s="85">
        <v>44450</v>
      </c>
      <c r="C1263" s="86" t="s">
        <v>2113</v>
      </c>
      <c r="D1263" s="123" t="s">
        <v>1850</v>
      </c>
      <c r="E1263" s="84" t="str">
        <f t="shared" si="126"/>
        <v>Hendrik JNR</v>
      </c>
      <c r="F1263" s="84" t="str">
        <f t="shared" si="127"/>
        <v>Cloete</v>
      </c>
      <c r="G1263" s="84" t="str">
        <f t="shared" si="128"/>
        <v>Men Senior</v>
      </c>
      <c r="H1263" s="84" t="str">
        <f t="shared" si="129"/>
        <v>Benguella</v>
      </c>
      <c r="I1263" s="123"/>
      <c r="J1263" s="123"/>
      <c r="K1263" s="123"/>
      <c r="L1263" s="122" t="str">
        <f t="shared" si="130"/>
        <v/>
      </c>
      <c r="M1263" s="122" t="str">
        <f t="shared" si="131"/>
        <v/>
      </c>
    </row>
    <row r="1264" spans="1:13" x14ac:dyDescent="0.2">
      <c r="A1264" s="86" t="s">
        <v>2112</v>
      </c>
      <c r="B1264" s="85">
        <v>44450</v>
      </c>
      <c r="C1264" s="86" t="s">
        <v>2113</v>
      </c>
      <c r="D1264" s="123" t="s">
        <v>1081</v>
      </c>
      <c r="E1264" s="84" t="str">
        <f t="shared" si="126"/>
        <v>Louis</v>
      </c>
      <c r="F1264" s="84" t="str">
        <f t="shared" si="127"/>
        <v>Arangies</v>
      </c>
      <c r="G1264" s="84" t="str">
        <f t="shared" si="128"/>
        <v>Men Veteran</v>
      </c>
      <c r="H1264" s="84" t="str">
        <f t="shared" si="129"/>
        <v>Benguella</v>
      </c>
      <c r="I1264" s="123"/>
      <c r="J1264" s="123"/>
      <c r="K1264" s="123"/>
      <c r="L1264" s="122" t="str">
        <f t="shared" si="130"/>
        <v/>
      </c>
      <c r="M1264" s="122" t="str">
        <f t="shared" si="131"/>
        <v/>
      </c>
    </row>
    <row r="1265" spans="1:13" x14ac:dyDescent="0.2">
      <c r="A1265" s="86" t="s">
        <v>2112</v>
      </c>
      <c r="B1265" s="85">
        <v>44450</v>
      </c>
      <c r="C1265" s="86" t="s">
        <v>2113</v>
      </c>
      <c r="D1265" s="123" t="s">
        <v>1312</v>
      </c>
      <c r="E1265" s="84" t="str">
        <f t="shared" si="126"/>
        <v>Jean</v>
      </c>
      <c r="F1265" s="84" t="str">
        <f t="shared" si="127"/>
        <v>Visser</v>
      </c>
      <c r="G1265" s="84" t="str">
        <f t="shared" si="128"/>
        <v>Men Senior</v>
      </c>
      <c r="H1265" s="84" t="str">
        <f t="shared" si="129"/>
        <v>Benguella</v>
      </c>
      <c r="I1265" s="123"/>
      <c r="J1265" s="123"/>
      <c r="K1265" s="123"/>
      <c r="L1265" s="122" t="str">
        <f t="shared" si="130"/>
        <v/>
      </c>
      <c r="M1265" s="122" t="str">
        <f t="shared" si="131"/>
        <v/>
      </c>
    </row>
    <row r="1266" spans="1:13" x14ac:dyDescent="0.2">
      <c r="A1266" s="86" t="s">
        <v>2112</v>
      </c>
      <c r="B1266" s="85">
        <v>44450</v>
      </c>
      <c r="C1266" s="86" t="s">
        <v>2113</v>
      </c>
      <c r="D1266" s="123" t="s">
        <v>755</v>
      </c>
      <c r="E1266" s="84" t="str">
        <f t="shared" si="126"/>
        <v>Jaco</v>
      </c>
      <c r="F1266" s="84" t="str">
        <f t="shared" si="127"/>
        <v>Serfontein</v>
      </c>
      <c r="G1266" s="84" t="str">
        <f t="shared" si="128"/>
        <v>Men Veteran</v>
      </c>
      <c r="H1266" s="84" t="str">
        <f t="shared" si="129"/>
        <v>Benguella</v>
      </c>
      <c r="I1266" s="123"/>
      <c r="J1266" s="123"/>
      <c r="K1266" s="123"/>
      <c r="L1266" s="122" t="str">
        <f t="shared" si="130"/>
        <v/>
      </c>
      <c r="M1266" s="122" t="str">
        <f t="shared" si="131"/>
        <v/>
      </c>
    </row>
    <row r="1267" spans="1:13" x14ac:dyDescent="0.2">
      <c r="A1267" s="86" t="s">
        <v>2112</v>
      </c>
      <c r="B1267" s="85">
        <v>44450</v>
      </c>
      <c r="C1267" s="86" t="s">
        <v>2113</v>
      </c>
      <c r="D1267" s="123" t="s">
        <v>1440</v>
      </c>
      <c r="E1267" s="84" t="str">
        <f t="shared" si="126"/>
        <v>Lydia</v>
      </c>
      <c r="F1267" s="84" t="str">
        <f t="shared" si="127"/>
        <v>Cilliers</v>
      </c>
      <c r="G1267" s="84" t="str">
        <f t="shared" si="128"/>
        <v>ladies Veteran</v>
      </c>
      <c r="H1267" s="84" t="str">
        <f t="shared" si="129"/>
        <v>Benguella</v>
      </c>
      <c r="I1267" s="123"/>
      <c r="J1267" s="123"/>
      <c r="K1267" s="123"/>
      <c r="L1267" s="122" t="str">
        <f t="shared" si="130"/>
        <v/>
      </c>
      <c r="M1267" s="122" t="str">
        <f t="shared" si="131"/>
        <v/>
      </c>
    </row>
    <row r="1268" spans="1:13" x14ac:dyDescent="0.2">
      <c r="A1268" s="86" t="s">
        <v>2112</v>
      </c>
      <c r="B1268" s="85">
        <v>44450</v>
      </c>
      <c r="C1268" s="86" t="s">
        <v>2113</v>
      </c>
      <c r="D1268" s="123" t="s">
        <v>756</v>
      </c>
      <c r="E1268" s="84" t="str">
        <f t="shared" si="126"/>
        <v>Nadia</v>
      </c>
      <c r="F1268" s="84" t="str">
        <f t="shared" si="127"/>
        <v>Steenkamp</v>
      </c>
      <c r="G1268" s="84" t="str">
        <f t="shared" si="128"/>
        <v>Ladies Veteran</v>
      </c>
      <c r="H1268" s="84" t="str">
        <f t="shared" si="129"/>
        <v>Benguella</v>
      </c>
      <c r="I1268" s="123"/>
      <c r="J1268" s="123" t="s">
        <v>1405</v>
      </c>
      <c r="K1268" s="123">
        <v>125</v>
      </c>
      <c r="L1268" s="122">
        <f t="shared" si="130"/>
        <v>9.3000000000000007</v>
      </c>
      <c r="M1268" s="122">
        <f t="shared" si="131"/>
        <v>9.3000000000000007</v>
      </c>
    </row>
    <row r="1269" spans="1:13" x14ac:dyDescent="0.2">
      <c r="A1269" s="86" t="s">
        <v>2112</v>
      </c>
      <c r="B1269" s="85">
        <v>44450</v>
      </c>
      <c r="C1269" s="86" t="s">
        <v>2113</v>
      </c>
      <c r="D1269" s="123" t="s">
        <v>1767</v>
      </c>
      <c r="E1269" s="84" t="str">
        <f t="shared" si="126"/>
        <v>Dries</v>
      </c>
      <c r="F1269" s="84" t="str">
        <f t="shared" si="127"/>
        <v>Van Zyl</v>
      </c>
      <c r="G1269" s="84" t="str">
        <f t="shared" si="128"/>
        <v>Men Senior</v>
      </c>
      <c r="H1269" s="84" t="str">
        <f t="shared" si="129"/>
        <v>Benguella</v>
      </c>
      <c r="I1269" s="123"/>
      <c r="J1269" s="123" t="s">
        <v>1405</v>
      </c>
      <c r="K1269" s="123">
        <v>158</v>
      </c>
      <c r="L1269" s="122">
        <f t="shared" si="130"/>
        <v>20.8</v>
      </c>
      <c r="M1269" s="122">
        <f t="shared" si="131"/>
        <v>20.8</v>
      </c>
    </row>
    <row r="1270" spans="1:13" x14ac:dyDescent="0.2">
      <c r="A1270" s="86" t="s">
        <v>2112</v>
      </c>
      <c r="B1270" s="85">
        <v>44450</v>
      </c>
      <c r="C1270" s="86" t="s">
        <v>2113</v>
      </c>
      <c r="D1270" s="123" t="s">
        <v>752</v>
      </c>
      <c r="E1270" s="84" t="str">
        <f t="shared" si="126"/>
        <v>Loandro</v>
      </c>
      <c r="F1270" s="84" t="str">
        <f t="shared" si="127"/>
        <v>Steenkamp</v>
      </c>
      <c r="G1270" s="84" t="str">
        <f t="shared" si="128"/>
        <v>Men Master</v>
      </c>
      <c r="H1270" s="84" t="str">
        <f t="shared" si="129"/>
        <v>Benguella</v>
      </c>
      <c r="I1270" s="123"/>
      <c r="J1270" s="123" t="s">
        <v>1405</v>
      </c>
      <c r="K1270" s="123">
        <v>120</v>
      </c>
      <c r="L1270" s="122">
        <f t="shared" si="130"/>
        <v>8.1</v>
      </c>
      <c r="M1270" s="122">
        <f t="shared" si="131"/>
        <v>8.1</v>
      </c>
    </row>
    <row r="1271" spans="1:13" x14ac:dyDescent="0.2">
      <c r="A1271" s="86" t="s">
        <v>2112</v>
      </c>
      <c r="B1271" s="85">
        <v>44450</v>
      </c>
      <c r="C1271" s="86" t="s">
        <v>2113</v>
      </c>
      <c r="D1271" s="123" t="s">
        <v>736</v>
      </c>
      <c r="E1271" s="84" t="str">
        <f t="shared" si="126"/>
        <v>Karel</v>
      </c>
      <c r="F1271" s="84" t="str">
        <f t="shared" si="127"/>
        <v>Van Der Bank</v>
      </c>
      <c r="G1271" s="84" t="str">
        <f t="shared" si="128"/>
        <v>Men Grand Masters</v>
      </c>
      <c r="H1271" s="84" t="str">
        <f t="shared" si="129"/>
        <v>Benguella</v>
      </c>
      <c r="I1271" s="123" t="s">
        <v>19</v>
      </c>
      <c r="J1271" s="123"/>
      <c r="K1271" s="123">
        <v>54</v>
      </c>
      <c r="L1271" s="122">
        <f t="shared" si="130"/>
        <v>1.6</v>
      </c>
      <c r="M1271" s="122">
        <f t="shared" si="131"/>
        <v>1.6</v>
      </c>
    </row>
    <row r="1272" spans="1:13" x14ac:dyDescent="0.2">
      <c r="A1272" s="86" t="s">
        <v>2112</v>
      </c>
      <c r="B1272" s="85">
        <v>44450</v>
      </c>
      <c r="C1272" s="86" t="s">
        <v>2113</v>
      </c>
      <c r="D1272" s="123" t="s">
        <v>628</v>
      </c>
      <c r="E1272" s="84" t="str">
        <f t="shared" si="126"/>
        <v>Deon</v>
      </c>
      <c r="F1272" s="84" t="str">
        <f t="shared" si="127"/>
        <v>Jacobs</v>
      </c>
      <c r="G1272" s="84" t="str">
        <f t="shared" si="128"/>
        <v>Men Grand Masters</v>
      </c>
      <c r="H1272" s="84" t="str">
        <f t="shared" si="129"/>
        <v>Benguella</v>
      </c>
      <c r="I1272" s="123"/>
      <c r="J1272" s="123" t="s">
        <v>1405</v>
      </c>
      <c r="K1272" s="123">
        <v>116</v>
      </c>
      <c r="L1272" s="122">
        <f t="shared" si="130"/>
        <v>7.2</v>
      </c>
      <c r="M1272" s="122">
        <f t="shared" si="131"/>
        <v>7.2</v>
      </c>
    </row>
    <row r="1273" spans="1:13" x14ac:dyDescent="0.2">
      <c r="A1273" s="86" t="s">
        <v>2112</v>
      </c>
      <c r="B1273" s="85">
        <v>44450</v>
      </c>
      <c r="C1273" s="86" t="s">
        <v>2113</v>
      </c>
      <c r="D1273" s="123" t="s">
        <v>628</v>
      </c>
      <c r="E1273" s="84" t="str">
        <f t="shared" si="126"/>
        <v>Deon</v>
      </c>
      <c r="F1273" s="84" t="str">
        <f t="shared" si="127"/>
        <v>Jacobs</v>
      </c>
      <c r="G1273" s="84" t="str">
        <f t="shared" si="128"/>
        <v>Men Grand Masters</v>
      </c>
      <c r="H1273" s="84" t="str">
        <f t="shared" si="129"/>
        <v>Benguella</v>
      </c>
      <c r="I1273" s="123"/>
      <c r="J1273" s="123" t="s">
        <v>1405</v>
      </c>
      <c r="K1273" s="123">
        <v>146</v>
      </c>
      <c r="L1273" s="122">
        <f t="shared" si="130"/>
        <v>15.9</v>
      </c>
      <c r="M1273" s="122">
        <f t="shared" si="131"/>
        <v>15.9</v>
      </c>
    </row>
    <row r="1274" spans="1:13" x14ac:dyDescent="0.2">
      <c r="A1274" s="86" t="s">
        <v>2112</v>
      </c>
      <c r="B1274" s="85">
        <v>44450</v>
      </c>
      <c r="C1274" s="86" t="s">
        <v>2113</v>
      </c>
      <c r="D1274" s="123" t="s">
        <v>628</v>
      </c>
      <c r="E1274" s="84" t="str">
        <f t="shared" si="126"/>
        <v>Deon</v>
      </c>
      <c r="F1274" s="84" t="str">
        <f t="shared" si="127"/>
        <v>Jacobs</v>
      </c>
      <c r="G1274" s="84" t="str">
        <f t="shared" si="128"/>
        <v>Men Grand Masters</v>
      </c>
      <c r="H1274" s="84" t="str">
        <f t="shared" si="129"/>
        <v>Benguella</v>
      </c>
      <c r="I1274" s="123"/>
      <c r="J1274" s="123" t="s">
        <v>1405</v>
      </c>
      <c r="K1274" s="123">
        <v>148</v>
      </c>
      <c r="L1274" s="122">
        <f t="shared" si="130"/>
        <v>16.600000000000001</v>
      </c>
      <c r="M1274" s="122">
        <f t="shared" si="131"/>
        <v>16.600000000000001</v>
      </c>
    </row>
    <row r="1275" spans="1:13" x14ac:dyDescent="0.2">
      <c r="A1275" s="86" t="s">
        <v>2112</v>
      </c>
      <c r="B1275" s="85">
        <v>44450</v>
      </c>
      <c r="C1275" s="86" t="s">
        <v>2113</v>
      </c>
      <c r="D1275" s="123" t="s">
        <v>862</v>
      </c>
      <c r="E1275" s="84" t="str">
        <f t="shared" si="126"/>
        <v>Chris</v>
      </c>
      <c r="F1275" s="84" t="str">
        <f t="shared" si="127"/>
        <v>Coetzee</v>
      </c>
      <c r="G1275" s="84" t="str">
        <f t="shared" si="128"/>
        <v>Men Grand Masters</v>
      </c>
      <c r="H1275" s="84" t="str">
        <f t="shared" si="129"/>
        <v>Benguella</v>
      </c>
      <c r="I1275" s="123" t="s">
        <v>19</v>
      </c>
      <c r="J1275" s="123"/>
      <c r="K1275" s="123">
        <v>42</v>
      </c>
      <c r="L1275" s="122">
        <f t="shared" si="130"/>
        <v>0.8</v>
      </c>
      <c r="M1275" s="122">
        <f t="shared" si="131"/>
        <v>0.8</v>
      </c>
    </row>
    <row r="1276" spans="1:13" x14ac:dyDescent="0.2">
      <c r="A1276" s="86" t="s">
        <v>2112</v>
      </c>
      <c r="B1276" s="85">
        <v>44450</v>
      </c>
      <c r="C1276" s="86" t="s">
        <v>2113</v>
      </c>
      <c r="D1276" s="123" t="s">
        <v>1708</v>
      </c>
      <c r="E1276" s="84" t="str">
        <f t="shared" si="126"/>
        <v>Daniela</v>
      </c>
      <c r="F1276" s="84" t="str">
        <f t="shared" si="127"/>
        <v>Schmalzriedt</v>
      </c>
      <c r="G1276" s="84" t="str">
        <f t="shared" si="128"/>
        <v>Ladies Veteran</v>
      </c>
      <c r="H1276" s="84" t="str">
        <f t="shared" si="129"/>
        <v>Benguella</v>
      </c>
      <c r="I1276" s="123"/>
      <c r="J1276" s="123" t="s">
        <v>8</v>
      </c>
      <c r="K1276" s="123">
        <v>80</v>
      </c>
      <c r="L1276" s="122">
        <f t="shared" si="130"/>
        <v>4.0999999999999996</v>
      </c>
      <c r="M1276" s="122">
        <f t="shared" si="131"/>
        <v>4.0999999999999996</v>
      </c>
    </row>
    <row r="1277" spans="1:13" x14ac:dyDescent="0.2">
      <c r="A1277" s="86" t="s">
        <v>2112</v>
      </c>
      <c r="B1277" s="85">
        <v>44450</v>
      </c>
      <c r="C1277" s="86" t="s">
        <v>2113</v>
      </c>
      <c r="D1277" s="123" t="s">
        <v>1708</v>
      </c>
      <c r="E1277" s="84" t="str">
        <f t="shared" si="126"/>
        <v>Daniela</v>
      </c>
      <c r="F1277" s="84" t="str">
        <f t="shared" si="127"/>
        <v>Schmalzriedt</v>
      </c>
      <c r="G1277" s="84" t="str">
        <f t="shared" si="128"/>
        <v>Ladies Veteran</v>
      </c>
      <c r="H1277" s="84" t="str">
        <f t="shared" si="129"/>
        <v>Benguella</v>
      </c>
      <c r="I1277" s="123"/>
      <c r="J1277" s="123" t="s">
        <v>8</v>
      </c>
      <c r="K1277" s="123">
        <v>81</v>
      </c>
      <c r="L1277" s="122">
        <f t="shared" si="130"/>
        <v>4.2</v>
      </c>
      <c r="M1277" s="122">
        <f t="shared" si="131"/>
        <v>4.2</v>
      </c>
    </row>
    <row r="1278" spans="1:13" x14ac:dyDescent="0.2">
      <c r="A1278" s="86" t="s">
        <v>2112</v>
      </c>
      <c r="B1278" s="85">
        <v>44450</v>
      </c>
      <c r="C1278" s="86" t="s">
        <v>2113</v>
      </c>
      <c r="D1278" s="123" t="s">
        <v>1708</v>
      </c>
      <c r="E1278" s="84" t="str">
        <f t="shared" si="126"/>
        <v>Daniela</v>
      </c>
      <c r="F1278" s="84" t="str">
        <f t="shared" si="127"/>
        <v>Schmalzriedt</v>
      </c>
      <c r="G1278" s="84" t="str">
        <f t="shared" si="128"/>
        <v>Ladies Veteran</v>
      </c>
      <c r="H1278" s="84" t="str">
        <f t="shared" si="129"/>
        <v>Benguella</v>
      </c>
      <c r="I1278" s="123" t="s">
        <v>22</v>
      </c>
      <c r="J1278" s="123"/>
      <c r="K1278" s="123">
        <v>45</v>
      </c>
      <c r="L1278" s="122">
        <f t="shared" si="130"/>
        <v>1.2</v>
      </c>
      <c r="M1278" s="122">
        <f t="shared" si="131"/>
        <v>1.2</v>
      </c>
    </row>
    <row r="1279" spans="1:13" x14ac:dyDescent="0.2">
      <c r="A1279" s="86" t="s">
        <v>2112</v>
      </c>
      <c r="B1279" s="85">
        <v>44450</v>
      </c>
      <c r="C1279" s="86" t="s">
        <v>2113</v>
      </c>
      <c r="D1279" s="123" t="s">
        <v>1708</v>
      </c>
      <c r="E1279" s="84" t="str">
        <f t="shared" si="126"/>
        <v>Daniela</v>
      </c>
      <c r="F1279" s="84" t="str">
        <f t="shared" si="127"/>
        <v>Schmalzriedt</v>
      </c>
      <c r="G1279" s="84" t="str">
        <f t="shared" si="128"/>
        <v>Ladies Veteran</v>
      </c>
      <c r="H1279" s="84" t="str">
        <f t="shared" si="129"/>
        <v>Benguella</v>
      </c>
      <c r="I1279" s="123" t="s">
        <v>19</v>
      </c>
      <c r="J1279" s="123"/>
      <c r="K1279" s="123">
        <v>51</v>
      </c>
      <c r="L1279" s="122">
        <f t="shared" si="130"/>
        <v>1.4</v>
      </c>
      <c r="M1279" s="122">
        <f t="shared" si="131"/>
        <v>1.4</v>
      </c>
    </row>
    <row r="1280" spans="1:13" x14ac:dyDescent="0.2">
      <c r="A1280" s="86" t="s">
        <v>2112</v>
      </c>
      <c r="B1280" s="85">
        <v>44450</v>
      </c>
      <c r="C1280" s="86" t="s">
        <v>2113</v>
      </c>
      <c r="D1280" s="123" t="s">
        <v>1138</v>
      </c>
      <c r="E1280" s="84" t="str">
        <f t="shared" ref="E1280:E1303" si="132">IF(D1280="","",VLOOKUP(D1280,Master,3,FALSE))</f>
        <v>Harald</v>
      </c>
      <c r="F1280" s="84" t="str">
        <f t="shared" ref="F1280:F1303" si="133">IF(D1280="","",VLOOKUP(D1280,Master,4,FALSE))</f>
        <v>Piek</v>
      </c>
      <c r="G1280" s="84" t="str">
        <f t="shared" ref="G1280:G1303" si="134">IF(D1280="","",VLOOKUP(D1280,Master,5,FALSE))</f>
        <v>Men Veteran</v>
      </c>
      <c r="H1280" s="84" t="str">
        <f t="shared" ref="H1280:H1303" si="135">IF(D1280="","",VLOOKUP(D1280,Master,2,FALSE))</f>
        <v>Benguella</v>
      </c>
      <c r="I1280" s="123"/>
      <c r="J1280" s="123" t="s">
        <v>8</v>
      </c>
      <c r="K1280" s="123">
        <v>75</v>
      </c>
      <c r="L1280" s="122">
        <f t="shared" ref="L1280:L1303" si="136">IF(K1280="","",IF(I1280="",ROUND(HLOOKUP(J1280,kgList,K1280,FALSE),1),ROUND(HLOOKUP(I1280,kgList,K1280,FALSE),1)))</f>
        <v>3.4</v>
      </c>
      <c r="M1280" s="122">
        <f t="shared" ref="M1280:M1303" si="137">IF(L1280="","",IF(COUNTA(I1280:J1280)&gt;1,"Edible or Inedible",IF(COUNTA(I1280)=1,L1280*1,IF(COUNTA(J1280)=1,L1280*1,"ERROR"))))</f>
        <v>3.4</v>
      </c>
    </row>
    <row r="1281" spans="1:13" x14ac:dyDescent="0.2">
      <c r="A1281" s="86" t="s">
        <v>2112</v>
      </c>
      <c r="B1281" s="85">
        <v>44450</v>
      </c>
      <c r="C1281" s="86" t="s">
        <v>2113</v>
      </c>
      <c r="D1281" s="123" t="s">
        <v>1138</v>
      </c>
      <c r="E1281" s="84" t="str">
        <f t="shared" si="132"/>
        <v>Harald</v>
      </c>
      <c r="F1281" s="84" t="str">
        <f t="shared" si="133"/>
        <v>Piek</v>
      </c>
      <c r="G1281" s="84" t="str">
        <f t="shared" si="134"/>
        <v>Men Veteran</v>
      </c>
      <c r="H1281" s="84" t="str">
        <f t="shared" si="135"/>
        <v>Benguella</v>
      </c>
      <c r="I1281" s="123" t="s">
        <v>19</v>
      </c>
      <c r="J1281" s="123"/>
      <c r="K1281" s="123">
        <v>48</v>
      </c>
      <c r="L1281" s="122">
        <f t="shared" si="136"/>
        <v>1.1000000000000001</v>
      </c>
      <c r="M1281" s="122">
        <f t="shared" si="137"/>
        <v>1.1000000000000001</v>
      </c>
    </row>
    <row r="1282" spans="1:13" x14ac:dyDescent="0.2">
      <c r="A1282" s="86" t="s">
        <v>2112</v>
      </c>
      <c r="B1282" s="85">
        <v>44450</v>
      </c>
      <c r="C1282" s="86" t="s">
        <v>2113</v>
      </c>
      <c r="D1282" s="123" t="s">
        <v>567</v>
      </c>
      <c r="E1282" s="84" t="str">
        <f t="shared" si="132"/>
        <v>Etienne</v>
      </c>
      <c r="F1282" s="84" t="str">
        <f t="shared" si="133"/>
        <v>Stipp</v>
      </c>
      <c r="G1282" s="84" t="str">
        <f t="shared" si="134"/>
        <v>Men Master</v>
      </c>
      <c r="H1282" s="84" t="str">
        <f t="shared" si="135"/>
        <v>Benguella</v>
      </c>
      <c r="I1282" s="123"/>
      <c r="J1282" s="123" t="s">
        <v>1404</v>
      </c>
      <c r="K1282" s="123">
        <v>119</v>
      </c>
      <c r="L1282" s="122">
        <f t="shared" si="136"/>
        <v>21.2</v>
      </c>
      <c r="M1282" s="122">
        <f t="shared" si="137"/>
        <v>21.2</v>
      </c>
    </row>
    <row r="1283" spans="1:13" x14ac:dyDescent="0.2">
      <c r="A1283" s="86" t="s">
        <v>2112</v>
      </c>
      <c r="B1283" s="85">
        <v>44450</v>
      </c>
      <c r="C1283" s="86" t="s">
        <v>2113</v>
      </c>
      <c r="D1283" s="123" t="s">
        <v>610</v>
      </c>
      <c r="E1283" s="84" t="str">
        <f t="shared" si="132"/>
        <v>Marina</v>
      </c>
      <c r="F1283" s="84" t="str">
        <f t="shared" si="133"/>
        <v>Kruger</v>
      </c>
      <c r="G1283" s="84" t="str">
        <f t="shared" si="134"/>
        <v>Ladies Master</v>
      </c>
      <c r="H1283" s="84" t="str">
        <f t="shared" si="135"/>
        <v>Benguella</v>
      </c>
      <c r="I1283" s="123"/>
      <c r="J1283" s="123" t="s">
        <v>8</v>
      </c>
      <c r="K1283" s="123">
        <v>81</v>
      </c>
      <c r="L1283" s="122">
        <f t="shared" si="136"/>
        <v>4.2</v>
      </c>
      <c r="M1283" s="122">
        <f t="shared" si="137"/>
        <v>4.2</v>
      </c>
    </row>
    <row r="1284" spans="1:13" x14ac:dyDescent="0.2">
      <c r="A1284" s="86" t="s">
        <v>2112</v>
      </c>
      <c r="B1284" s="85">
        <v>44450</v>
      </c>
      <c r="C1284" s="86" t="s">
        <v>2113</v>
      </c>
      <c r="D1284" s="123" t="s">
        <v>607</v>
      </c>
      <c r="E1284" s="84" t="str">
        <f t="shared" si="132"/>
        <v>Herbert</v>
      </c>
      <c r="F1284" s="84" t="str">
        <f t="shared" si="133"/>
        <v>Van Niekerk</v>
      </c>
      <c r="G1284" s="84" t="str">
        <f t="shared" si="134"/>
        <v>Men Master</v>
      </c>
      <c r="H1284" s="84" t="str">
        <f t="shared" si="135"/>
        <v>Seagull Angling Club Coastal</v>
      </c>
      <c r="I1284" s="123"/>
      <c r="J1284" s="123" t="s">
        <v>1405</v>
      </c>
      <c r="K1284" s="123">
        <v>105</v>
      </c>
      <c r="L1284" s="122">
        <f t="shared" si="136"/>
        <v>5.0999999999999996</v>
      </c>
      <c r="M1284" s="122">
        <f t="shared" si="137"/>
        <v>5.0999999999999996</v>
      </c>
    </row>
    <row r="1285" spans="1:13" x14ac:dyDescent="0.2">
      <c r="A1285" s="86" t="s">
        <v>2112</v>
      </c>
      <c r="B1285" s="85">
        <v>44450</v>
      </c>
      <c r="C1285" s="86" t="s">
        <v>2113</v>
      </c>
      <c r="D1285" s="123" t="s">
        <v>582</v>
      </c>
      <c r="E1285" s="84" t="str">
        <f t="shared" si="132"/>
        <v>Chrisjan</v>
      </c>
      <c r="F1285" s="84" t="str">
        <f t="shared" si="133"/>
        <v>Potgieter</v>
      </c>
      <c r="G1285" s="84" t="str">
        <f t="shared" si="134"/>
        <v>Men Senior</v>
      </c>
      <c r="H1285" s="84" t="str">
        <f t="shared" si="135"/>
        <v>Seagull Angling Club Coastal</v>
      </c>
      <c r="I1285" s="123"/>
      <c r="J1285" s="123" t="s">
        <v>1405</v>
      </c>
      <c r="K1285" s="123">
        <v>129</v>
      </c>
      <c r="L1285" s="122">
        <f t="shared" si="136"/>
        <v>10.4</v>
      </c>
      <c r="M1285" s="122">
        <f t="shared" si="137"/>
        <v>10.4</v>
      </c>
    </row>
    <row r="1286" spans="1:13" x14ac:dyDescent="0.2">
      <c r="A1286" s="86" t="s">
        <v>2112</v>
      </c>
      <c r="B1286" s="85">
        <v>44450</v>
      </c>
      <c r="C1286" s="86" t="s">
        <v>2113</v>
      </c>
      <c r="D1286" s="123" t="s">
        <v>582</v>
      </c>
      <c r="E1286" s="84" t="str">
        <f t="shared" si="132"/>
        <v>Chrisjan</v>
      </c>
      <c r="F1286" s="84" t="str">
        <f t="shared" si="133"/>
        <v>Potgieter</v>
      </c>
      <c r="G1286" s="84" t="str">
        <f t="shared" si="134"/>
        <v>Men Senior</v>
      </c>
      <c r="H1286" s="84" t="str">
        <f t="shared" si="135"/>
        <v>Seagull Angling Club Coastal</v>
      </c>
      <c r="I1286" s="123"/>
      <c r="J1286" s="123" t="s">
        <v>1404</v>
      </c>
      <c r="K1286" s="123">
        <v>121</v>
      </c>
      <c r="L1286" s="122">
        <f t="shared" si="136"/>
        <v>22.4</v>
      </c>
      <c r="M1286" s="122">
        <f t="shared" si="137"/>
        <v>22.4</v>
      </c>
    </row>
    <row r="1287" spans="1:13" x14ac:dyDescent="0.2">
      <c r="A1287" s="86" t="s">
        <v>2112</v>
      </c>
      <c r="B1287" s="85">
        <v>44450</v>
      </c>
      <c r="C1287" s="86" t="s">
        <v>2113</v>
      </c>
      <c r="D1287" s="123" t="s">
        <v>1355</v>
      </c>
      <c r="E1287" s="84" t="str">
        <f t="shared" si="132"/>
        <v>Gerhardus</v>
      </c>
      <c r="F1287" s="84" t="str">
        <f t="shared" si="133"/>
        <v>Louw</v>
      </c>
      <c r="G1287" s="84" t="str">
        <f t="shared" si="134"/>
        <v>Men Senior</v>
      </c>
      <c r="H1287" s="84" t="str">
        <f t="shared" si="135"/>
        <v>Seagull Angling Club Coastal</v>
      </c>
      <c r="I1287" s="123"/>
      <c r="J1287" s="123"/>
      <c r="K1287" s="123"/>
      <c r="L1287" s="122" t="str">
        <f t="shared" si="136"/>
        <v/>
      </c>
      <c r="M1287" s="122" t="str">
        <f t="shared" si="137"/>
        <v/>
      </c>
    </row>
    <row r="1288" spans="1:13" x14ac:dyDescent="0.2">
      <c r="A1288" s="86" t="s">
        <v>2112</v>
      </c>
      <c r="B1288" s="85">
        <v>44450</v>
      </c>
      <c r="C1288" s="86" t="s">
        <v>2113</v>
      </c>
      <c r="D1288" s="123" t="s">
        <v>690</v>
      </c>
      <c r="E1288" s="84" t="str">
        <f t="shared" si="132"/>
        <v>Francois</v>
      </c>
      <c r="F1288" s="84" t="str">
        <f t="shared" si="133"/>
        <v>Lottering</v>
      </c>
      <c r="G1288" s="84" t="str">
        <f t="shared" si="134"/>
        <v>Men Senior</v>
      </c>
      <c r="H1288" s="84" t="str">
        <f t="shared" si="135"/>
        <v>Seagull Angling Club Coastal</v>
      </c>
      <c r="I1288" s="123" t="s">
        <v>19</v>
      </c>
      <c r="J1288" s="123"/>
      <c r="K1288" s="123">
        <v>61</v>
      </c>
      <c r="L1288" s="122">
        <f t="shared" si="136"/>
        <v>2.2999999999999998</v>
      </c>
      <c r="M1288" s="122">
        <f t="shared" si="137"/>
        <v>2.2999999999999998</v>
      </c>
    </row>
    <row r="1289" spans="1:13" x14ac:dyDescent="0.2">
      <c r="A1289" s="86" t="s">
        <v>2112</v>
      </c>
      <c r="B1289" s="85">
        <v>44450</v>
      </c>
      <c r="C1289" s="86" t="s">
        <v>2113</v>
      </c>
      <c r="D1289" s="123" t="s">
        <v>666</v>
      </c>
      <c r="E1289" s="84" t="str">
        <f t="shared" si="132"/>
        <v>Pieter</v>
      </c>
      <c r="F1289" s="84" t="str">
        <f t="shared" si="133"/>
        <v>van Aarde</v>
      </c>
      <c r="G1289" s="84" t="str">
        <f t="shared" si="134"/>
        <v>Men Senior</v>
      </c>
      <c r="H1289" s="84" t="str">
        <f t="shared" si="135"/>
        <v>Seagull Angling Club Coastal</v>
      </c>
      <c r="I1289" s="123"/>
      <c r="J1289" s="123"/>
      <c r="K1289" s="123"/>
      <c r="L1289" s="122" t="str">
        <f t="shared" si="136"/>
        <v/>
      </c>
      <c r="M1289" s="122" t="str">
        <f t="shared" si="137"/>
        <v/>
      </c>
    </row>
    <row r="1290" spans="1:13" x14ac:dyDescent="0.2">
      <c r="A1290" s="86" t="s">
        <v>2112</v>
      </c>
      <c r="B1290" s="85">
        <v>44450</v>
      </c>
      <c r="C1290" s="86" t="s">
        <v>2113</v>
      </c>
      <c r="D1290" s="123" t="s">
        <v>615</v>
      </c>
      <c r="E1290" s="84" t="str">
        <f t="shared" si="132"/>
        <v>Richard</v>
      </c>
      <c r="F1290" s="84" t="str">
        <f t="shared" si="133"/>
        <v>Kotze</v>
      </c>
      <c r="G1290" s="84" t="str">
        <f t="shared" si="134"/>
        <v>Men Grand Masters</v>
      </c>
      <c r="H1290" s="84" t="str">
        <f t="shared" si="135"/>
        <v>Seagull Angling Club Coastal</v>
      </c>
      <c r="I1290" s="123" t="s">
        <v>9</v>
      </c>
      <c r="J1290" s="123"/>
      <c r="K1290" s="123">
        <v>35</v>
      </c>
      <c r="L1290" s="122">
        <f t="shared" si="136"/>
        <v>0.8</v>
      </c>
      <c r="M1290" s="122">
        <f t="shared" si="137"/>
        <v>0.8</v>
      </c>
    </row>
    <row r="1291" spans="1:13" x14ac:dyDescent="0.2">
      <c r="A1291" s="86" t="s">
        <v>2112</v>
      </c>
      <c r="B1291" s="85">
        <v>44450</v>
      </c>
      <c r="C1291" s="86" t="s">
        <v>2113</v>
      </c>
      <c r="D1291" s="123" t="s">
        <v>615</v>
      </c>
      <c r="E1291" s="84" t="str">
        <f t="shared" si="132"/>
        <v>Richard</v>
      </c>
      <c r="F1291" s="84" t="str">
        <f t="shared" si="133"/>
        <v>Kotze</v>
      </c>
      <c r="G1291" s="84" t="str">
        <f t="shared" si="134"/>
        <v>Men Grand Masters</v>
      </c>
      <c r="H1291" s="84" t="str">
        <f t="shared" si="135"/>
        <v>Seagull Angling Club Coastal</v>
      </c>
      <c r="I1291" s="123" t="s">
        <v>9</v>
      </c>
      <c r="J1291" s="123"/>
      <c r="K1291" s="123">
        <v>35</v>
      </c>
      <c r="L1291" s="122">
        <f t="shared" si="136"/>
        <v>0.8</v>
      </c>
      <c r="M1291" s="122">
        <f t="shared" si="137"/>
        <v>0.8</v>
      </c>
    </row>
    <row r="1292" spans="1:13" x14ac:dyDescent="0.2">
      <c r="A1292" s="86" t="s">
        <v>2112</v>
      </c>
      <c r="B1292" s="85">
        <v>44450</v>
      </c>
      <c r="C1292" s="86" t="s">
        <v>2113</v>
      </c>
      <c r="D1292" s="123" t="s">
        <v>684</v>
      </c>
      <c r="E1292" s="84" t="str">
        <f t="shared" si="132"/>
        <v>Alex</v>
      </c>
      <c r="F1292" s="84" t="str">
        <f t="shared" si="133"/>
        <v>Thompson</v>
      </c>
      <c r="G1292" s="84" t="str">
        <f t="shared" si="134"/>
        <v>Men Veteran</v>
      </c>
      <c r="H1292" s="84" t="str">
        <f t="shared" si="135"/>
        <v>Seagull Angling Club Coastal</v>
      </c>
      <c r="I1292" s="123"/>
      <c r="J1292" s="123" t="s">
        <v>1385</v>
      </c>
      <c r="K1292" s="123">
        <v>78</v>
      </c>
      <c r="L1292" s="122">
        <f t="shared" si="136"/>
        <v>22.8</v>
      </c>
      <c r="M1292" s="122">
        <f t="shared" si="137"/>
        <v>22.8</v>
      </c>
    </row>
    <row r="1293" spans="1:13" x14ac:dyDescent="0.2">
      <c r="A1293" s="86" t="s">
        <v>2112</v>
      </c>
      <c r="B1293" s="85">
        <v>44450</v>
      </c>
      <c r="C1293" s="86" t="s">
        <v>2113</v>
      </c>
      <c r="D1293" s="123" t="s">
        <v>684</v>
      </c>
      <c r="E1293" s="84" t="str">
        <f t="shared" si="132"/>
        <v>Alex</v>
      </c>
      <c r="F1293" s="84" t="str">
        <f t="shared" si="133"/>
        <v>Thompson</v>
      </c>
      <c r="G1293" s="84" t="str">
        <f t="shared" si="134"/>
        <v>Men Veteran</v>
      </c>
      <c r="H1293" s="84" t="str">
        <f t="shared" si="135"/>
        <v>Seagull Angling Club Coastal</v>
      </c>
      <c r="I1293" s="123"/>
      <c r="J1293" s="123" t="s">
        <v>1405</v>
      </c>
      <c r="K1293" s="123">
        <v>148</v>
      </c>
      <c r="L1293" s="122">
        <f t="shared" si="136"/>
        <v>16.600000000000001</v>
      </c>
      <c r="M1293" s="122">
        <f t="shared" si="137"/>
        <v>16.600000000000001</v>
      </c>
    </row>
    <row r="1294" spans="1:13" x14ac:dyDescent="0.2">
      <c r="A1294" s="86" t="s">
        <v>2112</v>
      </c>
      <c r="B1294" s="85">
        <v>44450</v>
      </c>
      <c r="C1294" s="86" t="s">
        <v>2113</v>
      </c>
      <c r="D1294" s="123" t="s">
        <v>656</v>
      </c>
      <c r="E1294" s="84" t="str">
        <f t="shared" si="132"/>
        <v xml:space="preserve">Joe </v>
      </c>
      <c r="F1294" s="84" t="str">
        <f t="shared" si="133"/>
        <v>Herrman</v>
      </c>
      <c r="G1294" s="84" t="str">
        <f t="shared" si="134"/>
        <v>Men Senior</v>
      </c>
      <c r="H1294" s="84" t="str">
        <f t="shared" si="135"/>
        <v>Orca Angling Club</v>
      </c>
      <c r="I1294" s="123"/>
      <c r="J1294" s="123" t="s">
        <v>1406</v>
      </c>
      <c r="K1294" s="123">
        <v>128</v>
      </c>
      <c r="L1294" s="122">
        <f t="shared" si="136"/>
        <v>8.8000000000000007</v>
      </c>
      <c r="M1294" s="122">
        <f t="shared" si="137"/>
        <v>8.8000000000000007</v>
      </c>
    </row>
    <row r="1295" spans="1:13" x14ac:dyDescent="0.2">
      <c r="A1295" s="86" t="s">
        <v>2112</v>
      </c>
      <c r="B1295" s="85">
        <v>44450</v>
      </c>
      <c r="C1295" s="86" t="s">
        <v>2113</v>
      </c>
      <c r="D1295" s="123" t="s">
        <v>656</v>
      </c>
      <c r="E1295" s="84" t="str">
        <f t="shared" si="132"/>
        <v xml:space="preserve">Joe </v>
      </c>
      <c r="F1295" s="84" t="str">
        <f t="shared" si="133"/>
        <v>Herrman</v>
      </c>
      <c r="G1295" s="84" t="str">
        <f t="shared" si="134"/>
        <v>Men Senior</v>
      </c>
      <c r="H1295" s="84" t="str">
        <f t="shared" si="135"/>
        <v>Orca Angling Club</v>
      </c>
      <c r="I1295" s="123"/>
      <c r="J1295" s="123" t="s">
        <v>1405</v>
      </c>
      <c r="K1295" s="123">
        <v>88</v>
      </c>
      <c r="L1295" s="122">
        <f t="shared" si="136"/>
        <v>2.8</v>
      </c>
      <c r="M1295" s="122">
        <f t="shared" si="137"/>
        <v>2.8</v>
      </c>
    </row>
    <row r="1296" spans="1:13" x14ac:dyDescent="0.2">
      <c r="A1296" s="86" t="s">
        <v>2112</v>
      </c>
      <c r="B1296" s="85">
        <v>44450</v>
      </c>
      <c r="C1296" s="86" t="s">
        <v>2113</v>
      </c>
      <c r="D1296" s="123" t="s">
        <v>656</v>
      </c>
      <c r="E1296" s="84" t="str">
        <f t="shared" si="132"/>
        <v xml:space="preserve">Joe </v>
      </c>
      <c r="F1296" s="84" t="str">
        <f t="shared" si="133"/>
        <v>Herrman</v>
      </c>
      <c r="G1296" s="84" t="str">
        <f t="shared" si="134"/>
        <v>Men Senior</v>
      </c>
      <c r="H1296" s="84" t="str">
        <f t="shared" si="135"/>
        <v>Orca Angling Club</v>
      </c>
      <c r="I1296" s="123"/>
      <c r="J1296" s="123" t="s">
        <v>1405</v>
      </c>
      <c r="K1296" s="123">
        <v>140</v>
      </c>
      <c r="L1296" s="122">
        <f t="shared" si="136"/>
        <v>13.7</v>
      </c>
      <c r="M1296" s="122">
        <f t="shared" si="137"/>
        <v>13.7</v>
      </c>
    </row>
    <row r="1297" spans="1:13" x14ac:dyDescent="0.2">
      <c r="A1297" s="86" t="s">
        <v>2112</v>
      </c>
      <c r="B1297" s="85">
        <v>44450</v>
      </c>
      <c r="C1297" s="86" t="s">
        <v>2113</v>
      </c>
      <c r="D1297" s="123" t="s">
        <v>656</v>
      </c>
      <c r="E1297" s="84" t="str">
        <f t="shared" si="132"/>
        <v xml:space="preserve">Joe </v>
      </c>
      <c r="F1297" s="84" t="str">
        <f t="shared" si="133"/>
        <v>Herrman</v>
      </c>
      <c r="G1297" s="84" t="str">
        <f t="shared" si="134"/>
        <v>Men Senior</v>
      </c>
      <c r="H1297" s="84" t="str">
        <f t="shared" si="135"/>
        <v>Orca Angling Club</v>
      </c>
      <c r="I1297" s="123"/>
      <c r="J1297" s="123" t="s">
        <v>1405</v>
      </c>
      <c r="K1297" s="123">
        <v>117</v>
      </c>
      <c r="L1297" s="122">
        <f t="shared" si="136"/>
        <v>7.4</v>
      </c>
      <c r="M1297" s="122">
        <f t="shared" si="137"/>
        <v>7.4</v>
      </c>
    </row>
    <row r="1298" spans="1:13" x14ac:dyDescent="0.2">
      <c r="A1298" s="86" t="s">
        <v>2112</v>
      </c>
      <c r="B1298" s="85">
        <v>44450</v>
      </c>
      <c r="C1298" s="86" t="s">
        <v>2113</v>
      </c>
      <c r="D1298" s="123" t="s">
        <v>656</v>
      </c>
      <c r="E1298" s="84" t="str">
        <f t="shared" si="132"/>
        <v xml:space="preserve">Joe </v>
      </c>
      <c r="F1298" s="84" t="str">
        <f t="shared" si="133"/>
        <v>Herrman</v>
      </c>
      <c r="G1298" s="84" t="str">
        <f t="shared" si="134"/>
        <v>Men Senior</v>
      </c>
      <c r="H1298" s="84" t="str">
        <f t="shared" si="135"/>
        <v>Orca Angling Club</v>
      </c>
      <c r="I1298" s="123"/>
      <c r="J1298" s="123" t="s">
        <v>1405</v>
      </c>
      <c r="K1298" s="123">
        <v>145</v>
      </c>
      <c r="L1298" s="122">
        <f t="shared" si="136"/>
        <v>15.5</v>
      </c>
      <c r="M1298" s="122">
        <f t="shared" si="137"/>
        <v>15.5</v>
      </c>
    </row>
    <row r="1299" spans="1:13" x14ac:dyDescent="0.2">
      <c r="A1299" s="86" t="s">
        <v>2112</v>
      </c>
      <c r="B1299" s="85">
        <v>44450</v>
      </c>
      <c r="C1299" s="86" t="s">
        <v>2113</v>
      </c>
      <c r="D1299" s="123" t="s">
        <v>656</v>
      </c>
      <c r="E1299" s="84" t="str">
        <f t="shared" si="132"/>
        <v xml:space="preserve">Joe </v>
      </c>
      <c r="F1299" s="84" t="str">
        <f t="shared" si="133"/>
        <v>Herrman</v>
      </c>
      <c r="G1299" s="84" t="str">
        <f t="shared" si="134"/>
        <v>Men Senior</v>
      </c>
      <c r="H1299" s="84" t="str">
        <f t="shared" si="135"/>
        <v>Orca Angling Club</v>
      </c>
      <c r="I1299" s="123"/>
      <c r="J1299" s="123" t="s">
        <v>1405</v>
      </c>
      <c r="K1299" s="123">
        <v>145</v>
      </c>
      <c r="L1299" s="122">
        <f t="shared" si="136"/>
        <v>15.5</v>
      </c>
      <c r="M1299" s="122">
        <f t="shared" si="137"/>
        <v>15.5</v>
      </c>
    </row>
    <row r="1300" spans="1:13" x14ac:dyDescent="0.2">
      <c r="A1300" s="86" t="s">
        <v>2112</v>
      </c>
      <c r="B1300" s="85">
        <v>44450</v>
      </c>
      <c r="C1300" s="86" t="s">
        <v>2113</v>
      </c>
      <c r="D1300" s="123" t="s">
        <v>656</v>
      </c>
      <c r="E1300" s="84" t="str">
        <f t="shared" si="132"/>
        <v xml:space="preserve">Joe </v>
      </c>
      <c r="F1300" s="84" t="str">
        <f t="shared" si="133"/>
        <v>Herrman</v>
      </c>
      <c r="G1300" s="84" t="str">
        <f t="shared" si="134"/>
        <v>Men Senior</v>
      </c>
      <c r="H1300" s="84" t="str">
        <f t="shared" si="135"/>
        <v>Orca Angling Club</v>
      </c>
      <c r="I1300" s="123"/>
      <c r="J1300" s="123" t="s">
        <v>1405</v>
      </c>
      <c r="K1300" s="123">
        <v>147</v>
      </c>
      <c r="L1300" s="122">
        <f t="shared" si="136"/>
        <v>16.2</v>
      </c>
      <c r="M1300" s="122">
        <f t="shared" si="137"/>
        <v>16.2</v>
      </c>
    </row>
    <row r="1301" spans="1:13" x14ac:dyDescent="0.2">
      <c r="A1301" s="86" t="s">
        <v>2112</v>
      </c>
      <c r="B1301" s="85">
        <v>44450</v>
      </c>
      <c r="C1301" s="86" t="s">
        <v>2113</v>
      </c>
      <c r="D1301" s="123" t="s">
        <v>656</v>
      </c>
      <c r="E1301" s="84" t="str">
        <f t="shared" si="132"/>
        <v xml:space="preserve">Joe </v>
      </c>
      <c r="F1301" s="84" t="str">
        <f t="shared" si="133"/>
        <v>Herrman</v>
      </c>
      <c r="G1301" s="84" t="str">
        <f t="shared" si="134"/>
        <v>Men Senior</v>
      </c>
      <c r="H1301" s="84" t="str">
        <f t="shared" si="135"/>
        <v>Orca Angling Club</v>
      </c>
      <c r="I1301" s="123"/>
      <c r="J1301" s="123" t="s">
        <v>1405</v>
      </c>
      <c r="K1301" s="123">
        <v>161</v>
      </c>
      <c r="L1301" s="122">
        <f t="shared" si="136"/>
        <v>22.2</v>
      </c>
      <c r="M1301" s="122">
        <f t="shared" si="137"/>
        <v>22.2</v>
      </c>
    </row>
    <row r="1302" spans="1:13" x14ac:dyDescent="0.2">
      <c r="A1302" s="86" t="s">
        <v>2112</v>
      </c>
      <c r="B1302" s="85">
        <v>44450</v>
      </c>
      <c r="C1302" s="86" t="s">
        <v>2113</v>
      </c>
      <c r="D1302" s="123" t="s">
        <v>544</v>
      </c>
      <c r="E1302" s="84" t="str">
        <f t="shared" si="132"/>
        <v>Brian</v>
      </c>
      <c r="F1302" s="84" t="str">
        <f t="shared" si="133"/>
        <v>Curtis</v>
      </c>
      <c r="G1302" s="84" t="str">
        <f t="shared" si="134"/>
        <v>Men Senior</v>
      </c>
      <c r="H1302" s="84" t="str">
        <f t="shared" si="135"/>
        <v>Orca Angling Club</v>
      </c>
      <c r="I1302" s="123"/>
      <c r="J1302" s="123" t="s">
        <v>1405</v>
      </c>
      <c r="K1302" s="123">
        <v>146</v>
      </c>
      <c r="L1302" s="122">
        <f t="shared" si="136"/>
        <v>15.9</v>
      </c>
      <c r="M1302" s="122">
        <f t="shared" si="137"/>
        <v>15.9</v>
      </c>
    </row>
    <row r="1303" spans="1:13" x14ac:dyDescent="0.2">
      <c r="A1303" s="86" t="s">
        <v>2112</v>
      </c>
      <c r="B1303" s="85">
        <v>44450</v>
      </c>
      <c r="C1303" s="86" t="s">
        <v>2113</v>
      </c>
      <c r="D1303" s="123" t="s">
        <v>544</v>
      </c>
      <c r="E1303" s="84" t="str">
        <f t="shared" si="132"/>
        <v>Brian</v>
      </c>
      <c r="F1303" s="84" t="str">
        <f t="shared" si="133"/>
        <v>Curtis</v>
      </c>
      <c r="G1303" s="84" t="str">
        <f t="shared" si="134"/>
        <v>Men Senior</v>
      </c>
      <c r="H1303" s="84" t="str">
        <f t="shared" si="135"/>
        <v>Orca Angling Club</v>
      </c>
      <c r="I1303" s="123"/>
      <c r="J1303" s="123" t="s">
        <v>1405</v>
      </c>
      <c r="K1303" s="123">
        <v>150</v>
      </c>
      <c r="L1303" s="122">
        <f t="shared" si="136"/>
        <v>17.399999999999999</v>
      </c>
      <c r="M1303" s="122">
        <f t="shared" si="137"/>
        <v>17.399999999999999</v>
      </c>
    </row>
    <row r="1304" spans="1:13" x14ac:dyDescent="0.2">
      <c r="A1304" s="86" t="s">
        <v>2112</v>
      </c>
      <c r="B1304" s="85">
        <v>44450</v>
      </c>
      <c r="C1304" s="86" t="s">
        <v>2113</v>
      </c>
      <c r="D1304" s="123" t="s">
        <v>544</v>
      </c>
      <c r="E1304" s="84" t="str">
        <f t="shared" ref="E1304:E1367" si="138">IF(D1304="","",VLOOKUP(D1304,Master,3,FALSE))</f>
        <v>Brian</v>
      </c>
      <c r="F1304" s="84" t="str">
        <f t="shared" ref="F1304:F1367" si="139">IF(D1304="","",VLOOKUP(D1304,Master,4,FALSE))</f>
        <v>Curtis</v>
      </c>
      <c r="G1304" s="84" t="str">
        <f t="shared" ref="G1304:G1367" si="140">IF(D1304="","",VLOOKUP(D1304,Master,5,FALSE))</f>
        <v>Men Senior</v>
      </c>
      <c r="H1304" s="84" t="str">
        <f t="shared" ref="H1304:H1367" si="141">IF(D1304="","",VLOOKUP(D1304,Master,2,FALSE))</f>
        <v>Orca Angling Club</v>
      </c>
      <c r="I1304" s="123"/>
      <c r="J1304" s="123" t="s">
        <v>1405</v>
      </c>
      <c r="K1304" s="123">
        <v>135</v>
      </c>
      <c r="L1304" s="122">
        <f t="shared" ref="L1304:L1367" si="142">IF(K1304="","",IF(I1304="",ROUND(HLOOKUP(J1304,kgList,K1304,FALSE),1),ROUND(HLOOKUP(I1304,kgList,K1304,FALSE),1)))</f>
        <v>12.1</v>
      </c>
      <c r="M1304" s="122">
        <f t="shared" ref="M1304:M1367" si="143">IF(L1304="","",IF(COUNTA(I1304:J1304)&gt;1,"Edible or Inedible",IF(COUNTA(I1304)=1,L1304*1,IF(COUNTA(J1304)=1,L1304*1,"ERROR"))))</f>
        <v>12.1</v>
      </c>
    </row>
    <row r="1305" spans="1:13" x14ac:dyDescent="0.2">
      <c r="A1305" s="86" t="s">
        <v>2112</v>
      </c>
      <c r="B1305" s="85">
        <v>44450</v>
      </c>
      <c r="C1305" s="86" t="s">
        <v>2113</v>
      </c>
      <c r="D1305" s="123" t="s">
        <v>562</v>
      </c>
      <c r="E1305" s="84" t="str">
        <f t="shared" si="138"/>
        <v>Heini</v>
      </c>
      <c r="F1305" s="84" t="str">
        <f t="shared" si="139"/>
        <v>Zahrt</v>
      </c>
      <c r="G1305" s="84" t="str">
        <f t="shared" si="140"/>
        <v>Men Senior</v>
      </c>
      <c r="H1305" s="84" t="str">
        <f t="shared" si="141"/>
        <v>Orca Angling Club</v>
      </c>
      <c r="I1305" s="123"/>
      <c r="J1305" s="123" t="s">
        <v>1405</v>
      </c>
      <c r="K1305" s="123">
        <v>145</v>
      </c>
      <c r="L1305" s="122">
        <f t="shared" si="142"/>
        <v>15.5</v>
      </c>
      <c r="M1305" s="122">
        <f t="shared" si="143"/>
        <v>15.5</v>
      </c>
    </row>
    <row r="1306" spans="1:13" x14ac:dyDescent="0.2">
      <c r="A1306" s="86" t="s">
        <v>2112</v>
      </c>
      <c r="B1306" s="85">
        <v>44450</v>
      </c>
      <c r="C1306" s="86" t="s">
        <v>2113</v>
      </c>
      <c r="D1306" s="123" t="s">
        <v>562</v>
      </c>
      <c r="E1306" s="84" t="str">
        <f t="shared" si="138"/>
        <v>Heini</v>
      </c>
      <c r="F1306" s="84" t="str">
        <f t="shared" si="139"/>
        <v>Zahrt</v>
      </c>
      <c r="G1306" s="84" t="str">
        <f t="shared" si="140"/>
        <v>Men Senior</v>
      </c>
      <c r="H1306" s="84" t="str">
        <f t="shared" si="141"/>
        <v>Orca Angling Club</v>
      </c>
      <c r="I1306" s="123"/>
      <c r="J1306" s="123" t="s">
        <v>1405</v>
      </c>
      <c r="K1306" s="123">
        <v>145</v>
      </c>
      <c r="L1306" s="122">
        <f t="shared" si="142"/>
        <v>15.5</v>
      </c>
      <c r="M1306" s="122">
        <f t="shared" si="143"/>
        <v>15.5</v>
      </c>
    </row>
    <row r="1307" spans="1:13" x14ac:dyDescent="0.2">
      <c r="A1307" s="86" t="s">
        <v>2112</v>
      </c>
      <c r="B1307" s="85">
        <v>44450</v>
      </c>
      <c r="C1307" s="86" t="s">
        <v>2113</v>
      </c>
      <c r="D1307" s="123" t="s">
        <v>562</v>
      </c>
      <c r="E1307" s="84" t="str">
        <f t="shared" si="138"/>
        <v>Heini</v>
      </c>
      <c r="F1307" s="84" t="str">
        <f t="shared" si="139"/>
        <v>Zahrt</v>
      </c>
      <c r="G1307" s="84" t="str">
        <f t="shared" si="140"/>
        <v>Men Senior</v>
      </c>
      <c r="H1307" s="84" t="str">
        <f t="shared" si="141"/>
        <v>Orca Angling Club</v>
      </c>
      <c r="I1307" s="123"/>
      <c r="J1307" s="123" t="s">
        <v>1406</v>
      </c>
      <c r="K1307" s="123">
        <v>136</v>
      </c>
      <c r="L1307" s="122">
        <f t="shared" si="142"/>
        <v>10.8</v>
      </c>
      <c r="M1307" s="122">
        <f t="shared" si="143"/>
        <v>10.8</v>
      </c>
    </row>
    <row r="1308" spans="1:13" x14ac:dyDescent="0.2">
      <c r="A1308" s="86" t="s">
        <v>2112</v>
      </c>
      <c r="B1308" s="85">
        <v>44450</v>
      </c>
      <c r="C1308" s="86" t="s">
        <v>2113</v>
      </c>
      <c r="D1308" s="123" t="s">
        <v>1214</v>
      </c>
      <c r="E1308" s="84" t="str">
        <f t="shared" si="138"/>
        <v>Quintin</v>
      </c>
      <c r="F1308" s="84" t="str">
        <f t="shared" si="139"/>
        <v>Klem</v>
      </c>
      <c r="G1308" s="84" t="str">
        <f t="shared" si="140"/>
        <v>Men Senior</v>
      </c>
      <c r="H1308" s="84" t="str">
        <f t="shared" si="141"/>
        <v>Orca Angling Club</v>
      </c>
      <c r="I1308" s="123" t="s">
        <v>19</v>
      </c>
      <c r="J1308" s="123"/>
      <c r="K1308" s="123">
        <v>141</v>
      </c>
      <c r="L1308" s="122">
        <f t="shared" si="142"/>
        <v>30</v>
      </c>
      <c r="M1308" s="122">
        <f t="shared" si="143"/>
        <v>30</v>
      </c>
    </row>
    <row r="1309" spans="1:13" x14ac:dyDescent="0.2">
      <c r="A1309" s="86" t="s">
        <v>2112</v>
      </c>
      <c r="B1309" s="85">
        <v>44450</v>
      </c>
      <c r="C1309" s="86" t="s">
        <v>2113</v>
      </c>
      <c r="D1309" s="123" t="s">
        <v>659</v>
      </c>
      <c r="E1309" s="84" t="str">
        <f t="shared" si="138"/>
        <v>Immo</v>
      </c>
      <c r="F1309" s="84" t="str">
        <f t="shared" si="139"/>
        <v>Dresselhaus</v>
      </c>
      <c r="G1309" s="84" t="str">
        <f t="shared" si="140"/>
        <v>Men Senior</v>
      </c>
      <c r="H1309" s="84" t="str">
        <f t="shared" si="141"/>
        <v>Orca Angling Club</v>
      </c>
      <c r="I1309" s="123" t="s">
        <v>19</v>
      </c>
      <c r="J1309" s="123"/>
      <c r="K1309" s="123">
        <v>66</v>
      </c>
      <c r="L1309" s="122">
        <f t="shared" si="142"/>
        <v>3</v>
      </c>
      <c r="M1309" s="122">
        <f t="shared" si="143"/>
        <v>3</v>
      </c>
    </row>
    <row r="1310" spans="1:13" x14ac:dyDescent="0.2">
      <c r="A1310" s="86" t="s">
        <v>2112</v>
      </c>
      <c r="B1310" s="85">
        <v>44450</v>
      </c>
      <c r="C1310" s="86" t="s">
        <v>2113</v>
      </c>
      <c r="D1310" s="123" t="s">
        <v>659</v>
      </c>
      <c r="E1310" s="84" t="str">
        <f t="shared" si="138"/>
        <v>Immo</v>
      </c>
      <c r="F1310" s="84" t="str">
        <f t="shared" si="139"/>
        <v>Dresselhaus</v>
      </c>
      <c r="G1310" s="84" t="str">
        <f t="shared" si="140"/>
        <v>Men Senior</v>
      </c>
      <c r="H1310" s="84" t="str">
        <f t="shared" si="141"/>
        <v>Orca Angling Club</v>
      </c>
      <c r="I1310" s="123"/>
      <c r="J1310" s="123" t="s">
        <v>1405</v>
      </c>
      <c r="K1310" s="123">
        <v>122</v>
      </c>
      <c r="L1310" s="122">
        <f t="shared" si="142"/>
        <v>8.6</v>
      </c>
      <c r="M1310" s="122">
        <f t="shared" si="143"/>
        <v>8.6</v>
      </c>
    </row>
    <row r="1311" spans="1:13" x14ac:dyDescent="0.2">
      <c r="A1311" s="86" t="s">
        <v>2112</v>
      </c>
      <c r="B1311" s="85">
        <v>44450</v>
      </c>
      <c r="C1311" s="86" t="s">
        <v>2113</v>
      </c>
      <c r="D1311" s="123" t="s">
        <v>1763</v>
      </c>
      <c r="E1311" s="84" t="str">
        <f t="shared" si="138"/>
        <v>William</v>
      </c>
      <c r="F1311" s="84" t="str">
        <f t="shared" si="139"/>
        <v>Schickerling</v>
      </c>
      <c r="G1311" s="84" t="str">
        <f t="shared" si="140"/>
        <v>Men Senior</v>
      </c>
      <c r="H1311" s="84" t="str">
        <f t="shared" si="141"/>
        <v>Orca Angling Club</v>
      </c>
      <c r="I1311" s="123"/>
      <c r="J1311" s="123" t="s">
        <v>1421</v>
      </c>
      <c r="K1311" s="123">
        <v>112</v>
      </c>
      <c r="L1311" s="122">
        <f t="shared" si="142"/>
        <v>12.7</v>
      </c>
      <c r="M1311" s="122">
        <f t="shared" si="143"/>
        <v>12.7</v>
      </c>
    </row>
    <row r="1312" spans="1:13" x14ac:dyDescent="0.2">
      <c r="A1312" s="86" t="s">
        <v>2112</v>
      </c>
      <c r="B1312" s="85">
        <v>44450</v>
      </c>
      <c r="C1312" s="86" t="s">
        <v>2113</v>
      </c>
      <c r="D1312" s="123" t="s">
        <v>1083</v>
      </c>
      <c r="E1312" s="84" t="str">
        <f t="shared" si="138"/>
        <v>Herman</v>
      </c>
      <c r="F1312" s="84" t="str">
        <f t="shared" si="139"/>
        <v>Klem</v>
      </c>
      <c r="G1312" s="84" t="str">
        <f t="shared" si="140"/>
        <v>Men Senior</v>
      </c>
      <c r="H1312" s="84" t="str">
        <f t="shared" si="141"/>
        <v>Orca Angling Club</v>
      </c>
      <c r="I1312" s="123"/>
      <c r="J1312" s="123"/>
      <c r="K1312" s="123"/>
      <c r="L1312" s="122" t="str">
        <f t="shared" si="142"/>
        <v/>
      </c>
      <c r="M1312" s="122" t="str">
        <f t="shared" si="143"/>
        <v/>
      </c>
    </row>
    <row r="1313" spans="1:13" x14ac:dyDescent="0.2">
      <c r="A1313" s="86" t="s">
        <v>2112</v>
      </c>
      <c r="B1313" s="85">
        <v>44450</v>
      </c>
      <c r="C1313" s="86" t="s">
        <v>2113</v>
      </c>
      <c r="D1313" s="123" t="s">
        <v>1108</v>
      </c>
      <c r="E1313" s="84" t="str">
        <f t="shared" si="138"/>
        <v>Boytjie</v>
      </c>
      <c r="F1313" s="84" t="str">
        <f t="shared" si="139"/>
        <v>Schikerling</v>
      </c>
      <c r="G1313" s="84" t="str">
        <f t="shared" si="140"/>
        <v>Men Master</v>
      </c>
      <c r="H1313" s="84" t="str">
        <f t="shared" si="141"/>
        <v>Orca Angling Club</v>
      </c>
      <c r="I1313" s="123"/>
      <c r="J1313" s="123"/>
      <c r="K1313" s="123"/>
      <c r="L1313" s="122" t="str">
        <f t="shared" si="142"/>
        <v/>
      </c>
      <c r="M1313" s="122" t="str">
        <f t="shared" si="143"/>
        <v/>
      </c>
    </row>
    <row r="1314" spans="1:13" x14ac:dyDescent="0.2">
      <c r="A1314" s="86" t="s">
        <v>2112</v>
      </c>
      <c r="B1314" s="85">
        <v>44450</v>
      </c>
      <c r="C1314" s="86" t="s">
        <v>2113</v>
      </c>
      <c r="D1314" s="123" t="s">
        <v>830</v>
      </c>
      <c r="E1314" s="84" t="str">
        <f t="shared" si="138"/>
        <v>Francois</v>
      </c>
      <c r="F1314" s="84" t="str">
        <f t="shared" si="139"/>
        <v>Rossouw</v>
      </c>
      <c r="G1314" s="84" t="str">
        <f t="shared" si="140"/>
        <v>Men Senior</v>
      </c>
      <c r="H1314" s="84" t="str">
        <f t="shared" si="141"/>
        <v>Orca Angling Club</v>
      </c>
      <c r="I1314" s="123"/>
      <c r="J1314" s="123"/>
      <c r="K1314" s="123"/>
      <c r="L1314" s="122" t="str">
        <f t="shared" si="142"/>
        <v/>
      </c>
      <c r="M1314" s="122" t="str">
        <f t="shared" si="143"/>
        <v/>
      </c>
    </row>
    <row r="1315" spans="1:13" x14ac:dyDescent="0.2">
      <c r="A1315" s="86" t="s">
        <v>2112</v>
      </c>
      <c r="B1315" s="85">
        <v>44450</v>
      </c>
      <c r="C1315" s="86" t="s">
        <v>2113</v>
      </c>
      <c r="D1315" s="123" t="s">
        <v>1000</v>
      </c>
      <c r="E1315" s="84" t="str">
        <f t="shared" si="138"/>
        <v>Jan-Hendrik</v>
      </c>
      <c r="F1315" s="84" t="str">
        <f t="shared" si="139"/>
        <v>Jacobs</v>
      </c>
      <c r="G1315" s="84" t="str">
        <f t="shared" si="140"/>
        <v>Men Senior</v>
      </c>
      <c r="H1315" s="84" t="str">
        <f t="shared" si="141"/>
        <v>Orca Angling Club</v>
      </c>
      <c r="I1315" s="123"/>
      <c r="J1315" s="123"/>
      <c r="K1315" s="123"/>
      <c r="L1315" s="122" t="str">
        <f t="shared" si="142"/>
        <v/>
      </c>
      <c r="M1315" s="122" t="str">
        <f t="shared" si="143"/>
        <v/>
      </c>
    </row>
    <row r="1316" spans="1:13" x14ac:dyDescent="0.2">
      <c r="A1316" s="86" t="s">
        <v>2112</v>
      </c>
      <c r="B1316" s="85">
        <v>44450</v>
      </c>
      <c r="C1316" s="86" t="s">
        <v>2113</v>
      </c>
      <c r="D1316" s="123" t="s">
        <v>633</v>
      </c>
      <c r="E1316" s="84" t="str">
        <f t="shared" si="138"/>
        <v>Christiaan</v>
      </c>
      <c r="F1316" s="84" t="str">
        <f t="shared" si="139"/>
        <v>Rossouw</v>
      </c>
      <c r="G1316" s="84" t="str">
        <f t="shared" si="140"/>
        <v>Men Senior</v>
      </c>
      <c r="H1316" s="84" t="str">
        <f t="shared" si="141"/>
        <v>Orca Angling Club</v>
      </c>
      <c r="I1316" s="123"/>
      <c r="J1316" s="123"/>
      <c r="K1316" s="123"/>
      <c r="L1316" s="122" t="str">
        <f t="shared" si="142"/>
        <v/>
      </c>
      <c r="M1316" s="122" t="str">
        <f t="shared" si="143"/>
        <v/>
      </c>
    </row>
    <row r="1317" spans="1:13" x14ac:dyDescent="0.2">
      <c r="A1317" s="86" t="s">
        <v>2112</v>
      </c>
      <c r="B1317" s="85">
        <v>44450</v>
      </c>
      <c r="C1317" s="86" t="s">
        <v>2113</v>
      </c>
      <c r="D1317" s="123" t="s">
        <v>1764</v>
      </c>
      <c r="E1317" s="84" t="str">
        <f t="shared" si="138"/>
        <v>Juanne-Louis</v>
      </c>
      <c r="F1317" s="84" t="str">
        <f t="shared" si="139"/>
        <v>Grobler</v>
      </c>
      <c r="G1317" s="84" t="str">
        <f t="shared" si="140"/>
        <v>Men Senior</v>
      </c>
      <c r="H1317" s="84" t="str">
        <f t="shared" si="141"/>
        <v>Orca Angling Club</v>
      </c>
      <c r="I1317" s="123"/>
      <c r="J1317" s="123"/>
      <c r="K1317" s="123"/>
      <c r="L1317" s="122" t="str">
        <f t="shared" si="142"/>
        <v/>
      </c>
      <c r="M1317" s="122" t="str">
        <f t="shared" si="143"/>
        <v/>
      </c>
    </row>
    <row r="1318" spans="1:13" x14ac:dyDescent="0.2">
      <c r="A1318" s="86" t="s">
        <v>2112</v>
      </c>
      <c r="B1318" s="85">
        <v>44450</v>
      </c>
      <c r="C1318" s="86" t="s">
        <v>2113</v>
      </c>
      <c r="D1318" s="123" t="s">
        <v>593</v>
      </c>
      <c r="E1318" s="84" t="str">
        <f t="shared" si="138"/>
        <v>Alec</v>
      </c>
      <c r="F1318" s="84" t="str">
        <f t="shared" si="139"/>
        <v>Landers</v>
      </c>
      <c r="G1318" s="84" t="str">
        <f t="shared" si="140"/>
        <v>Men Senior</v>
      </c>
      <c r="H1318" s="84" t="str">
        <f t="shared" si="141"/>
        <v>Orca Angling Club</v>
      </c>
      <c r="I1318" s="123"/>
      <c r="J1318" s="123" t="s">
        <v>1405</v>
      </c>
      <c r="K1318" s="123">
        <v>101</v>
      </c>
      <c r="L1318" s="122">
        <f t="shared" si="142"/>
        <v>4.5</v>
      </c>
      <c r="M1318" s="122">
        <f t="shared" si="143"/>
        <v>4.5</v>
      </c>
    </row>
    <row r="1319" spans="1:13" x14ac:dyDescent="0.2">
      <c r="A1319" s="86" t="s">
        <v>2112</v>
      </c>
      <c r="B1319" s="85">
        <v>44450</v>
      </c>
      <c r="C1319" s="86" t="s">
        <v>2113</v>
      </c>
      <c r="D1319" s="123" t="s">
        <v>1879</v>
      </c>
      <c r="E1319" s="84" t="str">
        <f t="shared" si="138"/>
        <v>Micheal</v>
      </c>
      <c r="F1319" s="84" t="str">
        <f t="shared" si="139"/>
        <v>Lotter</v>
      </c>
      <c r="G1319" s="84" t="str">
        <f t="shared" si="140"/>
        <v>Men Master</v>
      </c>
      <c r="H1319" s="84" t="str">
        <f t="shared" si="141"/>
        <v>Orca Angling Club</v>
      </c>
      <c r="I1319" s="123" t="s">
        <v>19</v>
      </c>
      <c r="J1319" s="123"/>
      <c r="K1319" s="123">
        <v>54</v>
      </c>
      <c r="L1319" s="122">
        <f t="shared" si="142"/>
        <v>1.6</v>
      </c>
      <c r="M1319" s="122">
        <f t="shared" si="143"/>
        <v>1.6</v>
      </c>
    </row>
    <row r="1320" spans="1:13" x14ac:dyDescent="0.2">
      <c r="A1320" s="86" t="s">
        <v>2112</v>
      </c>
      <c r="B1320" s="85">
        <v>44450</v>
      </c>
      <c r="C1320" s="86" t="s">
        <v>2113</v>
      </c>
      <c r="D1320" s="123" t="s">
        <v>1870</v>
      </c>
      <c r="E1320" s="84" t="str">
        <f t="shared" si="138"/>
        <v>Franco</v>
      </c>
      <c r="F1320" s="84" t="str">
        <f t="shared" si="139"/>
        <v>Horn</v>
      </c>
      <c r="G1320" s="84" t="str">
        <f t="shared" si="140"/>
        <v>Men Senior</v>
      </c>
      <c r="H1320" s="84" t="str">
        <f t="shared" si="141"/>
        <v>Orca Angling Club</v>
      </c>
      <c r="I1320" s="123"/>
      <c r="J1320" s="123" t="s">
        <v>1405</v>
      </c>
      <c r="K1320" s="123">
        <v>139</v>
      </c>
      <c r="L1320" s="122">
        <f t="shared" si="142"/>
        <v>13.4</v>
      </c>
      <c r="M1320" s="122">
        <f t="shared" si="143"/>
        <v>13.4</v>
      </c>
    </row>
    <row r="1321" spans="1:13" x14ac:dyDescent="0.2">
      <c r="A1321" s="86" t="s">
        <v>2112</v>
      </c>
      <c r="B1321" s="85">
        <v>44450</v>
      </c>
      <c r="C1321" s="86" t="s">
        <v>2113</v>
      </c>
      <c r="D1321" s="123" t="s">
        <v>1454</v>
      </c>
      <c r="E1321" s="84" t="str">
        <f t="shared" si="138"/>
        <v>Ferdi</v>
      </c>
      <c r="F1321" s="84" t="str">
        <f t="shared" si="139"/>
        <v>Roetz</v>
      </c>
      <c r="G1321" s="84" t="str">
        <f t="shared" si="140"/>
        <v>Men Senior</v>
      </c>
      <c r="H1321" s="84" t="str">
        <f t="shared" si="141"/>
        <v>Orca Angling Club</v>
      </c>
      <c r="I1321" s="123"/>
      <c r="J1321" s="123" t="s">
        <v>1405</v>
      </c>
      <c r="K1321" s="123">
        <v>119</v>
      </c>
      <c r="L1321" s="122">
        <f t="shared" si="142"/>
        <v>7.9</v>
      </c>
      <c r="M1321" s="122">
        <f t="shared" si="143"/>
        <v>7.9</v>
      </c>
    </row>
    <row r="1322" spans="1:13" x14ac:dyDescent="0.2">
      <c r="A1322" s="86" t="s">
        <v>2112</v>
      </c>
      <c r="B1322" s="85">
        <v>44450</v>
      </c>
      <c r="C1322" s="86" t="s">
        <v>2113</v>
      </c>
      <c r="D1322" s="123" t="s">
        <v>764</v>
      </c>
      <c r="E1322" s="84" t="str">
        <f t="shared" si="138"/>
        <v>Corne</v>
      </c>
      <c r="F1322" s="84" t="str">
        <f t="shared" si="139"/>
        <v>Kruger</v>
      </c>
      <c r="G1322" s="84" t="str">
        <f t="shared" si="140"/>
        <v>Men Senior</v>
      </c>
      <c r="H1322" s="84" t="str">
        <f t="shared" si="141"/>
        <v>Orca Angling Club</v>
      </c>
      <c r="I1322" s="123"/>
      <c r="J1322" s="123" t="s">
        <v>1405</v>
      </c>
      <c r="K1322" s="123">
        <v>94</v>
      </c>
      <c r="L1322" s="122">
        <f t="shared" si="142"/>
        <v>3.5</v>
      </c>
      <c r="M1322" s="122">
        <f t="shared" si="143"/>
        <v>3.5</v>
      </c>
    </row>
    <row r="1323" spans="1:13" x14ac:dyDescent="0.2">
      <c r="A1323" s="86" t="s">
        <v>2112</v>
      </c>
      <c r="B1323" s="85">
        <v>44450</v>
      </c>
      <c r="C1323" s="86" t="s">
        <v>2113</v>
      </c>
      <c r="D1323" s="123" t="s">
        <v>864</v>
      </c>
      <c r="E1323" s="84" t="str">
        <f t="shared" si="138"/>
        <v>Gelhar</v>
      </c>
      <c r="F1323" s="84" t="str">
        <f t="shared" si="139"/>
        <v>Slabbert</v>
      </c>
      <c r="G1323" s="84" t="str">
        <f t="shared" si="140"/>
        <v>Men Senior</v>
      </c>
      <c r="H1323" s="84" t="str">
        <f t="shared" si="141"/>
        <v>Orca Angling Club</v>
      </c>
      <c r="I1323" s="123"/>
      <c r="J1323" s="123"/>
      <c r="K1323" s="123"/>
      <c r="L1323" s="122" t="str">
        <f t="shared" si="142"/>
        <v/>
      </c>
      <c r="M1323" s="122" t="str">
        <f t="shared" si="143"/>
        <v/>
      </c>
    </row>
    <row r="1324" spans="1:13" x14ac:dyDescent="0.2">
      <c r="A1324" s="86" t="s">
        <v>2112</v>
      </c>
      <c r="B1324" s="85">
        <v>44450</v>
      </c>
      <c r="C1324" s="86" t="s">
        <v>2113</v>
      </c>
      <c r="D1324" s="123" t="s">
        <v>682</v>
      </c>
      <c r="E1324" s="84" t="str">
        <f t="shared" si="138"/>
        <v>Hennie</v>
      </c>
      <c r="F1324" s="84" t="str">
        <f t="shared" si="139"/>
        <v>Roets</v>
      </c>
      <c r="G1324" s="84" t="str">
        <f t="shared" si="140"/>
        <v>Men Veteran</v>
      </c>
      <c r="H1324" s="84" t="str">
        <f t="shared" si="141"/>
        <v>Atlantic Angling Club</v>
      </c>
      <c r="I1324" s="123"/>
      <c r="J1324" s="123" t="s">
        <v>1405</v>
      </c>
      <c r="K1324" s="123">
        <v>147</v>
      </c>
      <c r="L1324" s="122">
        <f t="shared" si="142"/>
        <v>16.2</v>
      </c>
      <c r="M1324" s="122">
        <f t="shared" si="143"/>
        <v>16.2</v>
      </c>
    </row>
    <row r="1325" spans="1:13" x14ac:dyDescent="0.2">
      <c r="A1325" s="86" t="s">
        <v>2112</v>
      </c>
      <c r="B1325" s="85">
        <v>44450</v>
      </c>
      <c r="C1325" s="86" t="s">
        <v>2113</v>
      </c>
      <c r="D1325" s="123" t="s">
        <v>682</v>
      </c>
      <c r="E1325" s="84" t="str">
        <f t="shared" si="138"/>
        <v>Hennie</v>
      </c>
      <c r="F1325" s="84" t="str">
        <f t="shared" si="139"/>
        <v>Roets</v>
      </c>
      <c r="G1325" s="84" t="str">
        <f t="shared" si="140"/>
        <v>Men Veteran</v>
      </c>
      <c r="H1325" s="84" t="str">
        <f t="shared" si="141"/>
        <v>Atlantic Angling Club</v>
      </c>
      <c r="I1325" s="123"/>
      <c r="J1325" s="123" t="s">
        <v>1405</v>
      </c>
      <c r="K1325" s="123">
        <v>138</v>
      </c>
      <c r="L1325" s="122">
        <f t="shared" si="142"/>
        <v>13.1</v>
      </c>
      <c r="M1325" s="122">
        <f t="shared" si="143"/>
        <v>13.1</v>
      </c>
    </row>
    <row r="1326" spans="1:13" x14ac:dyDescent="0.2">
      <c r="A1326" s="86" t="s">
        <v>2112</v>
      </c>
      <c r="B1326" s="85">
        <v>44450</v>
      </c>
      <c r="C1326" s="86" t="s">
        <v>2113</v>
      </c>
      <c r="D1326" s="123" t="s">
        <v>682</v>
      </c>
      <c r="E1326" s="84" t="str">
        <f t="shared" si="138"/>
        <v>Hennie</v>
      </c>
      <c r="F1326" s="84" t="str">
        <f t="shared" si="139"/>
        <v>Roets</v>
      </c>
      <c r="G1326" s="84" t="str">
        <f t="shared" si="140"/>
        <v>Men Veteran</v>
      </c>
      <c r="H1326" s="84" t="str">
        <f t="shared" si="141"/>
        <v>Atlantic Angling Club</v>
      </c>
      <c r="I1326" s="123"/>
      <c r="J1326" s="123" t="s">
        <v>1405</v>
      </c>
      <c r="K1326" s="123">
        <v>137</v>
      </c>
      <c r="L1326" s="122">
        <f t="shared" si="142"/>
        <v>12.8</v>
      </c>
      <c r="M1326" s="122">
        <f t="shared" si="143"/>
        <v>12.8</v>
      </c>
    </row>
    <row r="1327" spans="1:13" x14ac:dyDescent="0.2">
      <c r="A1327" s="86" t="s">
        <v>2112</v>
      </c>
      <c r="B1327" s="85">
        <v>44450</v>
      </c>
      <c r="C1327" s="86" t="s">
        <v>2113</v>
      </c>
      <c r="D1327" s="123" t="s">
        <v>682</v>
      </c>
      <c r="E1327" s="84" t="str">
        <f t="shared" si="138"/>
        <v>Hennie</v>
      </c>
      <c r="F1327" s="84" t="str">
        <f t="shared" si="139"/>
        <v>Roets</v>
      </c>
      <c r="G1327" s="84" t="str">
        <f t="shared" si="140"/>
        <v>Men Veteran</v>
      </c>
      <c r="H1327" s="84" t="str">
        <f t="shared" si="141"/>
        <v>Atlantic Angling Club</v>
      </c>
      <c r="I1327" s="123"/>
      <c r="J1327" s="123" t="s">
        <v>1405</v>
      </c>
      <c r="K1327" s="123">
        <v>126</v>
      </c>
      <c r="L1327" s="122">
        <f t="shared" si="142"/>
        <v>9.6</v>
      </c>
      <c r="M1327" s="122">
        <f t="shared" si="143"/>
        <v>9.6</v>
      </c>
    </row>
    <row r="1328" spans="1:13" x14ac:dyDescent="0.2">
      <c r="A1328" s="86" t="s">
        <v>2112</v>
      </c>
      <c r="B1328" s="85">
        <v>44450</v>
      </c>
      <c r="C1328" s="86" t="s">
        <v>2113</v>
      </c>
      <c r="D1328" s="123" t="s">
        <v>1137</v>
      </c>
      <c r="E1328" s="84" t="str">
        <f t="shared" si="138"/>
        <v>Luigi Primo</v>
      </c>
      <c r="F1328" s="84" t="str">
        <f t="shared" si="139"/>
        <v>Strappazzon</v>
      </c>
      <c r="G1328" s="84" t="str">
        <f t="shared" si="140"/>
        <v>Men U/16</v>
      </c>
      <c r="H1328" s="84" t="str">
        <f t="shared" si="141"/>
        <v>Atlantic Angling Club</v>
      </c>
      <c r="I1328" s="123"/>
      <c r="J1328" s="123"/>
      <c r="K1328" s="123"/>
      <c r="L1328" s="122" t="str">
        <f t="shared" si="142"/>
        <v/>
      </c>
      <c r="M1328" s="122" t="str">
        <f t="shared" si="143"/>
        <v/>
      </c>
    </row>
    <row r="1329" spans="1:13" x14ac:dyDescent="0.2">
      <c r="A1329" s="86" t="s">
        <v>2112</v>
      </c>
      <c r="B1329" s="85">
        <v>44450</v>
      </c>
      <c r="C1329" s="86" t="s">
        <v>2113</v>
      </c>
      <c r="D1329" s="123" t="s">
        <v>916</v>
      </c>
      <c r="E1329" s="84" t="str">
        <f t="shared" si="138"/>
        <v>Wikus</v>
      </c>
      <c r="F1329" s="84" t="str">
        <f t="shared" si="139"/>
        <v>Pinaar</v>
      </c>
      <c r="G1329" s="84" t="str">
        <f t="shared" si="140"/>
        <v>Men Veteran</v>
      </c>
      <c r="H1329" s="84" t="str">
        <f t="shared" si="141"/>
        <v>Atlantic Angling Club</v>
      </c>
      <c r="I1329" s="123"/>
      <c r="J1329" s="123"/>
      <c r="K1329" s="123"/>
      <c r="L1329" s="122" t="str">
        <f t="shared" si="142"/>
        <v/>
      </c>
      <c r="M1329" s="122" t="str">
        <f t="shared" si="143"/>
        <v/>
      </c>
    </row>
    <row r="1330" spans="1:13" x14ac:dyDescent="0.2">
      <c r="A1330" s="86" t="s">
        <v>2112</v>
      </c>
      <c r="B1330" s="85">
        <v>44450</v>
      </c>
      <c r="C1330" s="86" t="s">
        <v>2113</v>
      </c>
      <c r="D1330" s="123" t="s">
        <v>1699</v>
      </c>
      <c r="E1330" s="84" t="str">
        <f t="shared" si="138"/>
        <v>Stefano</v>
      </c>
      <c r="F1330" s="84" t="str">
        <f t="shared" si="139"/>
        <v>Strappazzon</v>
      </c>
      <c r="G1330" s="84" t="str">
        <f t="shared" si="140"/>
        <v>Men Senior</v>
      </c>
      <c r="H1330" s="84" t="str">
        <f t="shared" si="141"/>
        <v>Atlantic Angling Club</v>
      </c>
      <c r="I1330" s="123" t="s">
        <v>19</v>
      </c>
      <c r="J1330" s="123"/>
      <c r="K1330" s="123">
        <v>56</v>
      </c>
      <c r="L1330" s="122">
        <f t="shared" si="142"/>
        <v>1.8</v>
      </c>
      <c r="M1330" s="122">
        <f t="shared" si="143"/>
        <v>1.8</v>
      </c>
    </row>
    <row r="1331" spans="1:13" x14ac:dyDescent="0.2">
      <c r="A1331" s="86" t="s">
        <v>2112</v>
      </c>
      <c r="B1331" s="85">
        <v>44450</v>
      </c>
      <c r="C1331" s="86" t="s">
        <v>2113</v>
      </c>
      <c r="D1331" s="123" t="s">
        <v>1849</v>
      </c>
      <c r="E1331" s="84" t="str">
        <f t="shared" si="138"/>
        <v>Jacobus</v>
      </c>
      <c r="F1331" s="84" t="str">
        <f t="shared" si="139"/>
        <v>Steyl</v>
      </c>
      <c r="G1331" s="84" t="str">
        <f t="shared" si="140"/>
        <v>Men Grand Masters</v>
      </c>
      <c r="H1331" s="84" t="str">
        <f t="shared" si="141"/>
        <v>Atlantic Angling Club</v>
      </c>
      <c r="I1331" s="123"/>
      <c r="J1331" s="123"/>
      <c r="K1331" s="123"/>
      <c r="L1331" s="122" t="str">
        <f t="shared" si="142"/>
        <v/>
      </c>
      <c r="M1331" s="122" t="str">
        <f t="shared" si="143"/>
        <v/>
      </c>
    </row>
    <row r="1332" spans="1:13" x14ac:dyDescent="0.2">
      <c r="A1332" s="86" t="s">
        <v>2112</v>
      </c>
      <c r="B1332" s="85">
        <v>44450</v>
      </c>
      <c r="C1332" s="86" t="s">
        <v>2113</v>
      </c>
      <c r="D1332" s="123" t="s">
        <v>1352</v>
      </c>
      <c r="E1332" s="84" t="str">
        <f t="shared" si="138"/>
        <v>Ryan</v>
      </c>
      <c r="F1332" s="84" t="str">
        <f t="shared" si="139"/>
        <v>Wolmarans</v>
      </c>
      <c r="G1332" s="84" t="str">
        <f t="shared" si="140"/>
        <v>Men Senior</v>
      </c>
      <c r="H1332" s="84" t="str">
        <f t="shared" si="141"/>
        <v>Atlantic Angling Club</v>
      </c>
      <c r="I1332" s="123" t="s">
        <v>19</v>
      </c>
      <c r="J1332" s="123"/>
      <c r="K1332" s="123">
        <v>66</v>
      </c>
      <c r="L1332" s="122">
        <f t="shared" si="142"/>
        <v>3</v>
      </c>
      <c r="M1332" s="122">
        <f t="shared" si="143"/>
        <v>3</v>
      </c>
    </row>
    <row r="1333" spans="1:13" x14ac:dyDescent="0.2">
      <c r="A1333" s="86" t="s">
        <v>2112</v>
      </c>
      <c r="B1333" s="85">
        <v>44450</v>
      </c>
      <c r="C1333" s="86" t="s">
        <v>2113</v>
      </c>
      <c r="D1333" s="123" t="s">
        <v>745</v>
      </c>
      <c r="E1333" s="84" t="str">
        <f t="shared" si="138"/>
        <v>Adri</v>
      </c>
      <c r="F1333" s="84" t="str">
        <f t="shared" si="139"/>
        <v>Roets</v>
      </c>
      <c r="G1333" s="84" t="str">
        <f t="shared" si="140"/>
        <v>Men Master</v>
      </c>
      <c r="H1333" s="84" t="str">
        <f t="shared" si="141"/>
        <v>Atlantic Angling Club</v>
      </c>
      <c r="I1333" s="123"/>
      <c r="J1333" s="123" t="s">
        <v>1405</v>
      </c>
      <c r="K1333" s="123">
        <v>140</v>
      </c>
      <c r="L1333" s="122">
        <f t="shared" si="142"/>
        <v>13.7</v>
      </c>
      <c r="M1333" s="122">
        <f t="shared" si="143"/>
        <v>13.7</v>
      </c>
    </row>
    <row r="1334" spans="1:13" x14ac:dyDescent="0.2">
      <c r="A1334" s="86" t="s">
        <v>2112</v>
      </c>
      <c r="B1334" s="85">
        <v>44450</v>
      </c>
      <c r="C1334" s="86" t="s">
        <v>2113</v>
      </c>
      <c r="D1334" s="123" t="s">
        <v>745</v>
      </c>
      <c r="E1334" s="84" t="str">
        <f t="shared" si="138"/>
        <v>Adri</v>
      </c>
      <c r="F1334" s="84" t="str">
        <f t="shared" si="139"/>
        <v>Roets</v>
      </c>
      <c r="G1334" s="84" t="str">
        <f t="shared" si="140"/>
        <v>Men Master</v>
      </c>
      <c r="H1334" s="84" t="str">
        <f t="shared" si="141"/>
        <v>Atlantic Angling Club</v>
      </c>
      <c r="I1334" s="123"/>
      <c r="J1334" s="123" t="s">
        <v>1405</v>
      </c>
      <c r="K1334" s="123">
        <v>132</v>
      </c>
      <c r="L1334" s="122">
        <f t="shared" si="142"/>
        <v>11.2</v>
      </c>
      <c r="M1334" s="122">
        <f t="shared" si="143"/>
        <v>11.2</v>
      </c>
    </row>
    <row r="1335" spans="1:13" x14ac:dyDescent="0.2">
      <c r="A1335" s="86" t="s">
        <v>2112</v>
      </c>
      <c r="B1335" s="85">
        <v>44450</v>
      </c>
      <c r="C1335" s="86" t="s">
        <v>2113</v>
      </c>
      <c r="D1335" s="123" t="s">
        <v>560</v>
      </c>
      <c r="E1335" s="84" t="str">
        <f t="shared" si="138"/>
        <v>Jörg</v>
      </c>
      <c r="F1335" s="84" t="str">
        <f t="shared" si="139"/>
        <v>Walter</v>
      </c>
      <c r="G1335" s="84" t="str">
        <f t="shared" si="140"/>
        <v>Men Grand Masters</v>
      </c>
      <c r="H1335" s="84" t="str">
        <f t="shared" si="141"/>
        <v>Atlantic Angling Club</v>
      </c>
      <c r="I1335" s="123"/>
      <c r="J1335" s="123" t="s">
        <v>1405</v>
      </c>
      <c r="K1335" s="123">
        <v>140</v>
      </c>
      <c r="L1335" s="122">
        <f t="shared" si="142"/>
        <v>13.7</v>
      </c>
      <c r="M1335" s="122">
        <f t="shared" si="143"/>
        <v>13.7</v>
      </c>
    </row>
    <row r="1336" spans="1:13" x14ac:dyDescent="0.2">
      <c r="A1336" s="86" t="s">
        <v>2112</v>
      </c>
      <c r="B1336" s="85">
        <v>44450</v>
      </c>
      <c r="C1336" s="86" t="s">
        <v>2113</v>
      </c>
      <c r="D1336" s="123" t="s">
        <v>560</v>
      </c>
      <c r="E1336" s="84" t="str">
        <f t="shared" si="138"/>
        <v>Jörg</v>
      </c>
      <c r="F1336" s="84" t="str">
        <f t="shared" si="139"/>
        <v>Walter</v>
      </c>
      <c r="G1336" s="84" t="str">
        <f t="shared" si="140"/>
        <v>Men Grand Masters</v>
      </c>
      <c r="H1336" s="84" t="str">
        <f t="shared" si="141"/>
        <v>Atlantic Angling Club</v>
      </c>
      <c r="I1336" s="123"/>
      <c r="J1336" s="123" t="s">
        <v>1405</v>
      </c>
      <c r="K1336" s="123">
        <v>115</v>
      </c>
      <c r="L1336" s="122">
        <f t="shared" si="142"/>
        <v>7</v>
      </c>
      <c r="M1336" s="122">
        <f t="shared" si="143"/>
        <v>7</v>
      </c>
    </row>
    <row r="1337" spans="1:13" x14ac:dyDescent="0.2">
      <c r="A1337" s="86" t="s">
        <v>2112</v>
      </c>
      <c r="B1337" s="85">
        <v>44450</v>
      </c>
      <c r="C1337" s="86" t="s">
        <v>2113</v>
      </c>
      <c r="D1337" s="123" t="s">
        <v>1709</v>
      </c>
      <c r="E1337" s="84" t="str">
        <f t="shared" si="138"/>
        <v>Sven</v>
      </c>
      <c r="F1337" s="84" t="str">
        <f t="shared" si="139"/>
        <v>Welzig</v>
      </c>
      <c r="G1337" s="84" t="str">
        <f t="shared" si="140"/>
        <v>Men U/21</v>
      </c>
      <c r="H1337" s="84" t="str">
        <f t="shared" si="141"/>
        <v>Atlantic Angling Club</v>
      </c>
      <c r="I1337" s="123"/>
      <c r="J1337" s="123" t="s">
        <v>1405</v>
      </c>
      <c r="K1337" s="123">
        <v>160</v>
      </c>
      <c r="L1337" s="122">
        <f t="shared" si="142"/>
        <v>21.7</v>
      </c>
      <c r="M1337" s="122">
        <f t="shared" si="143"/>
        <v>21.7</v>
      </c>
    </row>
    <row r="1338" spans="1:13" x14ac:dyDescent="0.2">
      <c r="A1338" s="86" t="s">
        <v>2112</v>
      </c>
      <c r="B1338" s="85">
        <v>44450</v>
      </c>
      <c r="C1338" s="86" t="s">
        <v>2113</v>
      </c>
      <c r="D1338" s="123" t="s">
        <v>1709</v>
      </c>
      <c r="E1338" s="84" t="str">
        <f t="shared" si="138"/>
        <v>Sven</v>
      </c>
      <c r="F1338" s="84" t="str">
        <f t="shared" si="139"/>
        <v>Welzig</v>
      </c>
      <c r="G1338" s="84" t="str">
        <f t="shared" si="140"/>
        <v>Men U/21</v>
      </c>
      <c r="H1338" s="84" t="str">
        <f t="shared" si="141"/>
        <v>Atlantic Angling Club</v>
      </c>
      <c r="I1338" s="123"/>
      <c r="J1338" s="123" t="s">
        <v>1405</v>
      </c>
      <c r="K1338" s="123">
        <v>92</v>
      </c>
      <c r="L1338" s="122">
        <f t="shared" si="142"/>
        <v>3.3</v>
      </c>
      <c r="M1338" s="122">
        <f t="shared" si="143"/>
        <v>3.3</v>
      </c>
    </row>
    <row r="1339" spans="1:13" x14ac:dyDescent="0.2">
      <c r="A1339" s="86" t="s">
        <v>2112</v>
      </c>
      <c r="B1339" s="85">
        <v>44450</v>
      </c>
      <c r="C1339" s="86" t="s">
        <v>2113</v>
      </c>
      <c r="D1339" s="123" t="s">
        <v>1709</v>
      </c>
      <c r="E1339" s="84" t="str">
        <f t="shared" si="138"/>
        <v>Sven</v>
      </c>
      <c r="F1339" s="84" t="str">
        <f t="shared" si="139"/>
        <v>Welzig</v>
      </c>
      <c r="G1339" s="84" t="str">
        <f t="shared" si="140"/>
        <v>Men U/21</v>
      </c>
      <c r="H1339" s="84" t="str">
        <f t="shared" si="141"/>
        <v>Atlantic Angling Club</v>
      </c>
      <c r="I1339" s="123"/>
      <c r="J1339" s="123" t="s">
        <v>1405</v>
      </c>
      <c r="K1339" s="123">
        <v>94</v>
      </c>
      <c r="L1339" s="122">
        <f t="shared" si="142"/>
        <v>3.5</v>
      </c>
      <c r="M1339" s="122">
        <f t="shared" si="143"/>
        <v>3.5</v>
      </c>
    </row>
    <row r="1340" spans="1:13" x14ac:dyDescent="0.2">
      <c r="A1340" s="86" t="s">
        <v>2112</v>
      </c>
      <c r="B1340" s="85">
        <v>44450</v>
      </c>
      <c r="C1340" s="86" t="s">
        <v>2113</v>
      </c>
      <c r="D1340" s="123" t="s">
        <v>1709</v>
      </c>
      <c r="E1340" s="84" t="str">
        <f t="shared" si="138"/>
        <v>Sven</v>
      </c>
      <c r="F1340" s="84" t="str">
        <f t="shared" si="139"/>
        <v>Welzig</v>
      </c>
      <c r="G1340" s="84" t="str">
        <f t="shared" si="140"/>
        <v>Men U/21</v>
      </c>
      <c r="H1340" s="84" t="str">
        <f t="shared" si="141"/>
        <v>Atlantic Angling Club</v>
      </c>
      <c r="I1340" s="123"/>
      <c r="J1340" s="123" t="s">
        <v>1405</v>
      </c>
      <c r="K1340" s="123">
        <v>130</v>
      </c>
      <c r="L1340" s="122">
        <f t="shared" si="142"/>
        <v>10.7</v>
      </c>
      <c r="M1340" s="122">
        <f t="shared" si="143"/>
        <v>10.7</v>
      </c>
    </row>
    <row r="1341" spans="1:13" x14ac:dyDescent="0.2">
      <c r="A1341" s="86" t="s">
        <v>2112</v>
      </c>
      <c r="B1341" s="85">
        <v>44450</v>
      </c>
      <c r="C1341" s="86" t="s">
        <v>2113</v>
      </c>
      <c r="D1341" s="123" t="s">
        <v>1709</v>
      </c>
      <c r="E1341" s="84" t="str">
        <f t="shared" si="138"/>
        <v>Sven</v>
      </c>
      <c r="F1341" s="84" t="str">
        <f t="shared" si="139"/>
        <v>Welzig</v>
      </c>
      <c r="G1341" s="84" t="str">
        <f t="shared" si="140"/>
        <v>Men U/21</v>
      </c>
      <c r="H1341" s="84" t="str">
        <f t="shared" si="141"/>
        <v>Atlantic Angling Club</v>
      </c>
      <c r="I1341" s="123"/>
      <c r="J1341" s="123" t="s">
        <v>1405</v>
      </c>
      <c r="K1341" s="123">
        <v>130</v>
      </c>
      <c r="L1341" s="122">
        <f t="shared" si="142"/>
        <v>10.7</v>
      </c>
      <c r="M1341" s="122">
        <f t="shared" si="143"/>
        <v>10.7</v>
      </c>
    </row>
    <row r="1342" spans="1:13" x14ac:dyDescent="0.2">
      <c r="A1342" s="86" t="s">
        <v>2112</v>
      </c>
      <c r="B1342" s="85">
        <v>44450</v>
      </c>
      <c r="C1342" s="86" t="s">
        <v>2113</v>
      </c>
      <c r="D1342" s="123" t="s">
        <v>1709</v>
      </c>
      <c r="E1342" s="84" t="str">
        <f t="shared" si="138"/>
        <v>Sven</v>
      </c>
      <c r="F1342" s="84" t="str">
        <f t="shared" si="139"/>
        <v>Welzig</v>
      </c>
      <c r="G1342" s="84" t="str">
        <f t="shared" si="140"/>
        <v>Men U/21</v>
      </c>
      <c r="H1342" s="84" t="str">
        <f t="shared" si="141"/>
        <v>Atlantic Angling Club</v>
      </c>
      <c r="I1342" s="123" t="s">
        <v>19</v>
      </c>
      <c r="J1342" s="123"/>
      <c r="K1342" s="123">
        <v>60</v>
      </c>
      <c r="L1342" s="122">
        <f t="shared" si="142"/>
        <v>2.2000000000000002</v>
      </c>
      <c r="M1342" s="122">
        <f t="shared" si="143"/>
        <v>2.2000000000000002</v>
      </c>
    </row>
    <row r="1343" spans="1:13" x14ac:dyDescent="0.2">
      <c r="A1343" s="86" t="s">
        <v>2112</v>
      </c>
      <c r="B1343" s="85">
        <v>44450</v>
      </c>
      <c r="C1343" s="86" t="s">
        <v>2113</v>
      </c>
      <c r="D1343" s="123" t="s">
        <v>770</v>
      </c>
      <c r="E1343" s="84" t="str">
        <f t="shared" si="138"/>
        <v>Henning</v>
      </c>
      <c r="F1343" s="84" t="str">
        <f t="shared" si="139"/>
        <v>Du plessis</v>
      </c>
      <c r="G1343" s="84" t="str">
        <f t="shared" si="140"/>
        <v>Men Master</v>
      </c>
      <c r="H1343" s="84" t="str">
        <f t="shared" si="141"/>
        <v>Atlantic Angling Club</v>
      </c>
      <c r="I1343" s="123"/>
      <c r="J1343" s="123" t="s">
        <v>1405</v>
      </c>
      <c r="K1343" s="123">
        <v>149</v>
      </c>
      <c r="L1343" s="122">
        <f t="shared" si="142"/>
        <v>17</v>
      </c>
      <c r="M1343" s="122">
        <f t="shared" si="143"/>
        <v>17</v>
      </c>
    </row>
    <row r="1344" spans="1:13" x14ac:dyDescent="0.2">
      <c r="A1344" s="86" t="s">
        <v>2112</v>
      </c>
      <c r="B1344" s="85">
        <v>44450</v>
      </c>
      <c r="C1344" s="86" t="s">
        <v>2113</v>
      </c>
      <c r="D1344" s="123" t="s">
        <v>1834</v>
      </c>
      <c r="E1344" s="84" t="str">
        <f t="shared" si="138"/>
        <v>Andy</v>
      </c>
      <c r="F1344" s="84" t="str">
        <f t="shared" si="139"/>
        <v>Welzig</v>
      </c>
      <c r="G1344" s="84" t="str">
        <f t="shared" si="140"/>
        <v>Men Master</v>
      </c>
      <c r="H1344" s="84" t="str">
        <f t="shared" si="141"/>
        <v>Atlantic Angling Club</v>
      </c>
      <c r="I1344" s="123"/>
      <c r="J1344" s="123" t="s">
        <v>1405</v>
      </c>
      <c r="K1344" s="123">
        <v>117</v>
      </c>
      <c r="L1344" s="122">
        <f t="shared" si="142"/>
        <v>7.4</v>
      </c>
      <c r="M1344" s="122">
        <f t="shared" si="143"/>
        <v>7.4</v>
      </c>
    </row>
    <row r="1345" spans="1:13" x14ac:dyDescent="0.2">
      <c r="A1345" s="86" t="s">
        <v>2112</v>
      </c>
      <c r="B1345" s="85">
        <v>44450</v>
      </c>
      <c r="C1345" s="86" t="s">
        <v>2113</v>
      </c>
      <c r="D1345" s="123" t="s">
        <v>1570</v>
      </c>
      <c r="E1345" s="84" t="str">
        <f t="shared" si="138"/>
        <v>Andre</v>
      </c>
      <c r="F1345" s="84" t="str">
        <f t="shared" si="139"/>
        <v>Bachran</v>
      </c>
      <c r="G1345" s="84" t="str">
        <f t="shared" si="140"/>
        <v>Men Master</v>
      </c>
      <c r="H1345" s="84" t="str">
        <f t="shared" si="141"/>
        <v>Atlantic Angling Club</v>
      </c>
      <c r="I1345" s="123"/>
      <c r="J1345" s="123" t="s">
        <v>1404</v>
      </c>
      <c r="K1345" s="123">
        <v>127</v>
      </c>
      <c r="L1345" s="122">
        <f t="shared" si="142"/>
        <v>26.3</v>
      </c>
      <c r="M1345" s="122">
        <f t="shared" si="143"/>
        <v>26.3</v>
      </c>
    </row>
    <row r="1346" spans="1:13" x14ac:dyDescent="0.2">
      <c r="A1346" s="86" t="s">
        <v>2112</v>
      </c>
      <c r="B1346" s="85">
        <v>44450</v>
      </c>
      <c r="C1346" s="86" t="s">
        <v>2113</v>
      </c>
      <c r="D1346" s="123" t="s">
        <v>1571</v>
      </c>
      <c r="E1346" s="84" t="str">
        <f t="shared" si="138"/>
        <v>Kay</v>
      </c>
      <c r="F1346" s="84" t="str">
        <f t="shared" si="139"/>
        <v>Bachran</v>
      </c>
      <c r="G1346" s="84" t="str">
        <f t="shared" si="140"/>
        <v>Men U/21</v>
      </c>
      <c r="H1346" s="84" t="str">
        <f t="shared" si="141"/>
        <v>Atlantic Angling Club</v>
      </c>
      <c r="I1346" s="123"/>
      <c r="J1346" s="123" t="s">
        <v>1405</v>
      </c>
      <c r="K1346" s="123">
        <v>94</v>
      </c>
      <c r="L1346" s="122">
        <f t="shared" si="142"/>
        <v>3.5</v>
      </c>
      <c r="M1346" s="122">
        <f t="shared" si="143"/>
        <v>3.5</v>
      </c>
    </row>
    <row r="1347" spans="1:13" x14ac:dyDescent="0.2">
      <c r="A1347" s="86" t="s">
        <v>2112</v>
      </c>
      <c r="B1347" s="85">
        <v>44450</v>
      </c>
      <c r="C1347" s="86" t="s">
        <v>2113</v>
      </c>
      <c r="D1347" s="123" t="s">
        <v>995</v>
      </c>
      <c r="E1347" s="84" t="str">
        <f t="shared" si="138"/>
        <v>Jaco</v>
      </c>
      <c r="F1347" s="84" t="str">
        <f t="shared" si="139"/>
        <v>Venter</v>
      </c>
      <c r="G1347" s="84" t="str">
        <f t="shared" si="140"/>
        <v>Men Master</v>
      </c>
      <c r="H1347" s="84" t="str">
        <f t="shared" si="141"/>
        <v>Atlantic Angling Club</v>
      </c>
      <c r="I1347" s="123"/>
      <c r="J1347" s="123" t="s">
        <v>1405</v>
      </c>
      <c r="K1347" s="123">
        <v>119</v>
      </c>
      <c r="L1347" s="122">
        <f t="shared" si="142"/>
        <v>7.9</v>
      </c>
      <c r="M1347" s="122">
        <f t="shared" si="143"/>
        <v>7.9</v>
      </c>
    </row>
    <row r="1348" spans="1:13" x14ac:dyDescent="0.2">
      <c r="A1348" s="86" t="s">
        <v>2112</v>
      </c>
      <c r="B1348" s="85">
        <v>44450</v>
      </c>
      <c r="C1348" s="86" t="s">
        <v>2113</v>
      </c>
      <c r="D1348" s="123" t="s">
        <v>995</v>
      </c>
      <c r="E1348" s="84" t="str">
        <f t="shared" si="138"/>
        <v>Jaco</v>
      </c>
      <c r="F1348" s="84" t="str">
        <f t="shared" si="139"/>
        <v>Venter</v>
      </c>
      <c r="G1348" s="84" t="str">
        <f t="shared" si="140"/>
        <v>Men Master</v>
      </c>
      <c r="H1348" s="84" t="str">
        <f t="shared" si="141"/>
        <v>Atlantic Angling Club</v>
      </c>
      <c r="I1348" s="123"/>
      <c r="J1348" s="123" t="s">
        <v>1405</v>
      </c>
      <c r="K1348" s="123">
        <v>160</v>
      </c>
      <c r="L1348" s="122">
        <f t="shared" si="142"/>
        <v>21.7</v>
      </c>
      <c r="M1348" s="122">
        <f t="shared" si="143"/>
        <v>21.7</v>
      </c>
    </row>
    <row r="1349" spans="1:13" x14ac:dyDescent="0.2">
      <c r="A1349" s="86" t="s">
        <v>2112</v>
      </c>
      <c r="B1349" s="85">
        <v>44450</v>
      </c>
      <c r="C1349" s="86" t="s">
        <v>2113</v>
      </c>
      <c r="D1349" s="123" t="s">
        <v>1475</v>
      </c>
      <c r="E1349" s="84" t="str">
        <f t="shared" si="138"/>
        <v>Hannes</v>
      </c>
      <c r="F1349" s="84" t="str">
        <f t="shared" si="139"/>
        <v>DeHaast</v>
      </c>
      <c r="G1349" s="84" t="str">
        <f t="shared" si="140"/>
        <v>Men Senior</v>
      </c>
      <c r="H1349" s="84" t="str">
        <f t="shared" si="141"/>
        <v>Otjiwarongo</v>
      </c>
      <c r="I1349" s="123"/>
      <c r="J1349" s="123" t="s">
        <v>1405</v>
      </c>
      <c r="K1349" s="123">
        <v>156</v>
      </c>
      <c r="L1349" s="122">
        <f t="shared" si="142"/>
        <v>19.899999999999999</v>
      </c>
      <c r="M1349" s="122">
        <f t="shared" si="143"/>
        <v>19.899999999999999</v>
      </c>
    </row>
    <row r="1350" spans="1:13" x14ac:dyDescent="0.2">
      <c r="A1350" s="86" t="s">
        <v>2112</v>
      </c>
      <c r="B1350" s="85">
        <v>44450</v>
      </c>
      <c r="C1350" s="86" t="s">
        <v>2113</v>
      </c>
      <c r="D1350" s="123" t="s">
        <v>1475</v>
      </c>
      <c r="E1350" s="84" t="str">
        <f t="shared" si="138"/>
        <v>Hannes</v>
      </c>
      <c r="F1350" s="84" t="str">
        <f t="shared" si="139"/>
        <v>DeHaast</v>
      </c>
      <c r="G1350" s="84" t="str">
        <f t="shared" si="140"/>
        <v>Men Senior</v>
      </c>
      <c r="H1350" s="84" t="str">
        <f t="shared" si="141"/>
        <v>Otjiwarongo</v>
      </c>
      <c r="I1350" s="123"/>
      <c r="J1350" s="123" t="s">
        <v>1405</v>
      </c>
      <c r="K1350" s="123">
        <v>128</v>
      </c>
      <c r="L1350" s="122">
        <f t="shared" si="142"/>
        <v>10.1</v>
      </c>
      <c r="M1350" s="122">
        <f t="shared" si="143"/>
        <v>10.1</v>
      </c>
    </row>
    <row r="1351" spans="1:13" x14ac:dyDescent="0.2">
      <c r="A1351" s="86" t="s">
        <v>2112</v>
      </c>
      <c r="B1351" s="85">
        <v>44450</v>
      </c>
      <c r="C1351" s="86" t="s">
        <v>2113</v>
      </c>
      <c r="D1351" s="123" t="s">
        <v>1310</v>
      </c>
      <c r="E1351" s="84" t="str">
        <f t="shared" si="138"/>
        <v>Martinus</v>
      </c>
      <c r="F1351" s="84" t="str">
        <f t="shared" si="139"/>
        <v>Venter</v>
      </c>
      <c r="G1351" s="84" t="str">
        <f t="shared" si="140"/>
        <v>Men Senior</v>
      </c>
      <c r="H1351" s="84" t="str">
        <f t="shared" si="141"/>
        <v>Otjiwarongo</v>
      </c>
      <c r="I1351" s="123"/>
      <c r="J1351" s="123" t="s">
        <v>1405</v>
      </c>
      <c r="K1351" s="123">
        <v>143</v>
      </c>
      <c r="L1351" s="122">
        <f t="shared" si="142"/>
        <v>14.8</v>
      </c>
      <c r="M1351" s="122">
        <f t="shared" si="143"/>
        <v>14.8</v>
      </c>
    </row>
    <row r="1352" spans="1:13" x14ac:dyDescent="0.2">
      <c r="A1352" s="86" t="s">
        <v>2112</v>
      </c>
      <c r="B1352" s="85">
        <v>44450</v>
      </c>
      <c r="C1352" s="86" t="s">
        <v>2113</v>
      </c>
      <c r="D1352" s="123" t="s">
        <v>1310</v>
      </c>
      <c r="E1352" s="84" t="str">
        <f t="shared" si="138"/>
        <v>Martinus</v>
      </c>
      <c r="F1352" s="84" t="str">
        <f t="shared" si="139"/>
        <v>Venter</v>
      </c>
      <c r="G1352" s="84" t="str">
        <f t="shared" si="140"/>
        <v>Men Senior</v>
      </c>
      <c r="H1352" s="84" t="str">
        <f t="shared" si="141"/>
        <v>Otjiwarongo</v>
      </c>
      <c r="I1352" s="123"/>
      <c r="J1352" s="123" t="s">
        <v>1405</v>
      </c>
      <c r="K1352" s="123">
        <v>157</v>
      </c>
      <c r="L1352" s="122">
        <f t="shared" si="142"/>
        <v>20.399999999999999</v>
      </c>
      <c r="M1352" s="122">
        <f t="shared" si="143"/>
        <v>20.399999999999999</v>
      </c>
    </row>
    <row r="1353" spans="1:13" x14ac:dyDescent="0.2">
      <c r="A1353" s="86" t="s">
        <v>2112</v>
      </c>
      <c r="B1353" s="85">
        <v>44450</v>
      </c>
      <c r="C1353" s="86" t="s">
        <v>2113</v>
      </c>
      <c r="D1353" s="123" t="s">
        <v>1248</v>
      </c>
      <c r="E1353" s="84" t="str">
        <f t="shared" si="138"/>
        <v>Rinus</v>
      </c>
      <c r="F1353" s="84" t="str">
        <f t="shared" si="139"/>
        <v>Van Der Westhuizen</v>
      </c>
      <c r="G1353" s="84" t="str">
        <f t="shared" si="140"/>
        <v>Men Senior</v>
      </c>
      <c r="H1353" s="84" t="str">
        <f t="shared" si="141"/>
        <v>Otjiwarongo</v>
      </c>
      <c r="I1353" s="123"/>
      <c r="J1353" s="123" t="s">
        <v>1405</v>
      </c>
      <c r="K1353" s="123">
        <v>112</v>
      </c>
      <c r="L1353" s="122">
        <f t="shared" si="142"/>
        <v>6.4</v>
      </c>
      <c r="M1353" s="122">
        <f t="shared" si="143"/>
        <v>6.4</v>
      </c>
    </row>
    <row r="1354" spans="1:13" x14ac:dyDescent="0.2">
      <c r="A1354" s="86" t="s">
        <v>2112</v>
      </c>
      <c r="B1354" s="85">
        <v>44450</v>
      </c>
      <c r="C1354" s="86" t="s">
        <v>2113</v>
      </c>
      <c r="D1354" s="123" t="s">
        <v>1248</v>
      </c>
      <c r="E1354" s="84" t="str">
        <f t="shared" si="138"/>
        <v>Rinus</v>
      </c>
      <c r="F1354" s="84" t="str">
        <f t="shared" si="139"/>
        <v>Van Der Westhuizen</v>
      </c>
      <c r="G1354" s="84" t="str">
        <f t="shared" si="140"/>
        <v>Men Senior</v>
      </c>
      <c r="H1354" s="84" t="str">
        <f t="shared" si="141"/>
        <v>Otjiwarongo</v>
      </c>
      <c r="I1354" s="123"/>
      <c r="J1354" s="123" t="s">
        <v>1405</v>
      </c>
      <c r="K1354" s="123">
        <v>154</v>
      </c>
      <c r="L1354" s="122">
        <f t="shared" si="142"/>
        <v>19.100000000000001</v>
      </c>
      <c r="M1354" s="122">
        <f t="shared" si="143"/>
        <v>19.100000000000001</v>
      </c>
    </row>
    <row r="1355" spans="1:13" x14ac:dyDescent="0.2">
      <c r="A1355" s="86" t="s">
        <v>2112</v>
      </c>
      <c r="B1355" s="85">
        <v>44450</v>
      </c>
      <c r="C1355" s="86" t="s">
        <v>2113</v>
      </c>
      <c r="D1355" s="123" t="s">
        <v>1248</v>
      </c>
      <c r="E1355" s="84" t="str">
        <f t="shared" si="138"/>
        <v>Rinus</v>
      </c>
      <c r="F1355" s="84" t="str">
        <f t="shared" si="139"/>
        <v>Van Der Westhuizen</v>
      </c>
      <c r="G1355" s="84" t="str">
        <f t="shared" si="140"/>
        <v>Men Senior</v>
      </c>
      <c r="H1355" s="84" t="str">
        <f t="shared" si="141"/>
        <v>Otjiwarongo</v>
      </c>
      <c r="I1355" s="123"/>
      <c r="J1355" s="123" t="s">
        <v>1404</v>
      </c>
      <c r="K1355" s="123">
        <v>161</v>
      </c>
      <c r="L1355" s="122">
        <f t="shared" si="142"/>
        <v>57.2</v>
      </c>
      <c r="M1355" s="122">
        <f t="shared" si="143"/>
        <v>57.2</v>
      </c>
    </row>
    <row r="1356" spans="1:13" x14ac:dyDescent="0.2">
      <c r="A1356" s="86" t="s">
        <v>2112</v>
      </c>
      <c r="B1356" s="85">
        <v>44450</v>
      </c>
      <c r="C1356" s="86" t="s">
        <v>2113</v>
      </c>
      <c r="D1356" s="123" t="s">
        <v>924</v>
      </c>
      <c r="E1356" s="84" t="str">
        <f t="shared" si="138"/>
        <v>Org</v>
      </c>
      <c r="F1356" s="84" t="str">
        <f t="shared" si="139"/>
        <v>Van Rensburg</v>
      </c>
      <c r="G1356" s="84" t="str">
        <f t="shared" si="140"/>
        <v>Men Senior</v>
      </c>
      <c r="H1356" s="84" t="str">
        <f t="shared" si="141"/>
        <v>Otjiwarongo</v>
      </c>
      <c r="I1356" s="123"/>
      <c r="J1356" s="123"/>
      <c r="K1356" s="123"/>
      <c r="L1356" s="122" t="str">
        <f t="shared" si="142"/>
        <v/>
      </c>
      <c r="M1356" s="122" t="str">
        <f t="shared" si="143"/>
        <v/>
      </c>
    </row>
    <row r="1357" spans="1:13" x14ac:dyDescent="0.2">
      <c r="A1357" s="86" t="s">
        <v>2112</v>
      </c>
      <c r="B1357" s="85">
        <v>44450</v>
      </c>
      <c r="C1357" s="86" t="s">
        <v>2113</v>
      </c>
      <c r="D1357" s="123" t="s">
        <v>605</v>
      </c>
      <c r="E1357" s="84" t="str">
        <f t="shared" si="138"/>
        <v>Chris</v>
      </c>
      <c r="F1357" s="84" t="str">
        <f t="shared" si="139"/>
        <v>Feyerabend</v>
      </c>
      <c r="G1357" s="84" t="str">
        <f t="shared" si="140"/>
        <v>Men Veteran</v>
      </c>
      <c r="H1357" s="84" t="str">
        <f t="shared" si="141"/>
        <v>Otjiwarongo</v>
      </c>
      <c r="I1357" s="123"/>
      <c r="J1357" s="123" t="s">
        <v>1383</v>
      </c>
      <c r="K1357" s="123">
        <v>73</v>
      </c>
      <c r="L1357" s="122">
        <f t="shared" si="142"/>
        <v>7.1</v>
      </c>
      <c r="M1357" s="122">
        <f t="shared" si="143"/>
        <v>7.1</v>
      </c>
    </row>
    <row r="1358" spans="1:13" x14ac:dyDescent="0.2">
      <c r="A1358" s="86" t="s">
        <v>2112</v>
      </c>
      <c r="B1358" s="85">
        <v>44450</v>
      </c>
      <c r="C1358" s="86" t="s">
        <v>2113</v>
      </c>
      <c r="D1358" s="123" t="s">
        <v>605</v>
      </c>
      <c r="E1358" s="84" t="str">
        <f t="shared" si="138"/>
        <v>Chris</v>
      </c>
      <c r="F1358" s="84" t="str">
        <f t="shared" si="139"/>
        <v>Feyerabend</v>
      </c>
      <c r="G1358" s="84" t="str">
        <f t="shared" si="140"/>
        <v>Men Veteran</v>
      </c>
      <c r="H1358" s="84" t="str">
        <f t="shared" si="141"/>
        <v>Otjiwarongo</v>
      </c>
      <c r="I1358" s="123"/>
      <c r="J1358" s="123" t="s">
        <v>1404</v>
      </c>
      <c r="K1358" s="123">
        <v>163</v>
      </c>
      <c r="L1358" s="122">
        <f t="shared" si="142"/>
        <v>59.5</v>
      </c>
      <c r="M1358" s="122">
        <f t="shared" si="143"/>
        <v>59.5</v>
      </c>
    </row>
    <row r="1359" spans="1:13" x14ac:dyDescent="0.2">
      <c r="A1359" s="86" t="s">
        <v>2112</v>
      </c>
      <c r="B1359" s="85">
        <v>44450</v>
      </c>
      <c r="C1359" s="86" t="s">
        <v>2113</v>
      </c>
      <c r="D1359" s="123" t="s">
        <v>1067</v>
      </c>
      <c r="E1359" s="84" t="str">
        <f t="shared" si="138"/>
        <v>Otto</v>
      </c>
      <c r="F1359" s="84" t="str">
        <f t="shared" si="139"/>
        <v>Feyerabend</v>
      </c>
      <c r="G1359" s="84" t="str">
        <f t="shared" si="140"/>
        <v>Men U/16</v>
      </c>
      <c r="H1359" s="84" t="str">
        <f t="shared" si="141"/>
        <v>Otjiwarongo</v>
      </c>
      <c r="I1359" s="123" t="s">
        <v>19</v>
      </c>
      <c r="J1359" s="123"/>
      <c r="K1359" s="123">
        <v>43</v>
      </c>
      <c r="L1359" s="122">
        <f t="shared" si="142"/>
        <v>0.8</v>
      </c>
      <c r="M1359" s="122">
        <f t="shared" si="143"/>
        <v>0.8</v>
      </c>
    </row>
    <row r="1360" spans="1:13" x14ac:dyDescent="0.2">
      <c r="A1360" s="86" t="s">
        <v>2112</v>
      </c>
      <c r="B1360" s="85">
        <v>44450</v>
      </c>
      <c r="C1360" s="86" t="s">
        <v>2113</v>
      </c>
      <c r="D1360" s="123" t="s">
        <v>1295</v>
      </c>
      <c r="E1360" s="84" t="str">
        <f t="shared" si="138"/>
        <v>Handre</v>
      </c>
      <c r="F1360" s="84" t="str">
        <f t="shared" si="139"/>
        <v>Klazinga</v>
      </c>
      <c r="G1360" s="84" t="str">
        <f t="shared" si="140"/>
        <v>Men Senior</v>
      </c>
      <c r="H1360" s="84" t="str">
        <f t="shared" si="141"/>
        <v>Otjiwarongo</v>
      </c>
      <c r="I1360" s="123"/>
      <c r="J1360" s="123"/>
      <c r="K1360" s="123"/>
      <c r="L1360" s="122" t="str">
        <f t="shared" si="142"/>
        <v/>
      </c>
      <c r="M1360" s="122" t="str">
        <f t="shared" si="143"/>
        <v/>
      </c>
    </row>
    <row r="1361" spans="1:13" x14ac:dyDescent="0.2">
      <c r="A1361" s="86" t="s">
        <v>2112</v>
      </c>
      <c r="B1361" s="85">
        <v>44450</v>
      </c>
      <c r="C1361" s="86" t="s">
        <v>2113</v>
      </c>
      <c r="D1361" s="123" t="s">
        <v>1828</v>
      </c>
      <c r="E1361" s="84" t="str">
        <f t="shared" si="138"/>
        <v>Franco</v>
      </c>
      <c r="F1361" s="84" t="str">
        <f t="shared" si="139"/>
        <v>Kuhn</v>
      </c>
      <c r="G1361" s="84" t="str">
        <f t="shared" si="140"/>
        <v>Men Senior</v>
      </c>
      <c r="H1361" s="84" t="str">
        <f t="shared" si="141"/>
        <v>Otjiwarongo</v>
      </c>
      <c r="I1361" s="123"/>
      <c r="J1361" s="123"/>
      <c r="K1361" s="123"/>
      <c r="L1361" s="122" t="str">
        <f t="shared" si="142"/>
        <v/>
      </c>
      <c r="M1361" s="122" t="str">
        <f t="shared" si="143"/>
        <v/>
      </c>
    </row>
    <row r="1362" spans="1:13" x14ac:dyDescent="0.2">
      <c r="A1362" s="86" t="s">
        <v>2112</v>
      </c>
      <c r="B1362" s="85">
        <v>44450</v>
      </c>
      <c r="C1362" s="86" t="s">
        <v>2113</v>
      </c>
      <c r="D1362" s="123" t="s">
        <v>1825</v>
      </c>
      <c r="E1362" s="84" t="str">
        <f t="shared" si="138"/>
        <v>Willem Louis</v>
      </c>
      <c r="F1362" s="84" t="str">
        <f t="shared" si="139"/>
        <v>Klazinga</v>
      </c>
      <c r="G1362" s="84" t="str">
        <f t="shared" si="140"/>
        <v>Men Grand Masters</v>
      </c>
      <c r="H1362" s="84" t="str">
        <f t="shared" si="141"/>
        <v>Otjiwarongo</v>
      </c>
      <c r="I1362" s="123" t="s">
        <v>19</v>
      </c>
      <c r="J1362" s="123"/>
      <c r="K1362" s="123">
        <v>53</v>
      </c>
      <c r="L1362" s="122">
        <f t="shared" si="142"/>
        <v>1.5</v>
      </c>
      <c r="M1362" s="122">
        <f t="shared" si="143"/>
        <v>1.5</v>
      </c>
    </row>
    <row r="1363" spans="1:13" x14ac:dyDescent="0.2">
      <c r="A1363" s="86" t="s">
        <v>2112</v>
      </c>
      <c r="B1363" s="85">
        <v>44450</v>
      </c>
      <c r="C1363" s="86" t="s">
        <v>2113</v>
      </c>
      <c r="D1363" s="123" t="s">
        <v>1825</v>
      </c>
      <c r="E1363" s="84" t="str">
        <f t="shared" si="138"/>
        <v>Willem Louis</v>
      </c>
      <c r="F1363" s="84" t="str">
        <f t="shared" si="139"/>
        <v>Klazinga</v>
      </c>
      <c r="G1363" s="84" t="str">
        <f t="shared" si="140"/>
        <v>Men Grand Masters</v>
      </c>
      <c r="H1363" s="84" t="str">
        <f t="shared" si="141"/>
        <v>Otjiwarongo</v>
      </c>
      <c r="I1363" s="123" t="s">
        <v>19</v>
      </c>
      <c r="J1363" s="123"/>
      <c r="K1363" s="123">
        <v>48</v>
      </c>
      <c r="L1363" s="122">
        <f t="shared" si="142"/>
        <v>1.1000000000000001</v>
      </c>
      <c r="M1363" s="122">
        <f t="shared" si="143"/>
        <v>1.1000000000000001</v>
      </c>
    </row>
    <row r="1364" spans="1:13" x14ac:dyDescent="0.2">
      <c r="A1364" s="86" t="s">
        <v>2112</v>
      </c>
      <c r="B1364" s="85">
        <v>44450</v>
      </c>
      <c r="C1364" s="86" t="s">
        <v>2113</v>
      </c>
      <c r="D1364" s="123" t="s">
        <v>748</v>
      </c>
      <c r="E1364" s="84" t="str">
        <f t="shared" si="138"/>
        <v>Stephan</v>
      </c>
      <c r="F1364" s="84" t="str">
        <f t="shared" si="139"/>
        <v>Hauptfleisch</v>
      </c>
      <c r="G1364" s="84" t="str">
        <f t="shared" si="140"/>
        <v>Men Senior</v>
      </c>
      <c r="H1364" s="84" t="str">
        <f t="shared" si="141"/>
        <v>Otjiwarongo</v>
      </c>
      <c r="I1364" s="123"/>
      <c r="J1364" s="123" t="s">
        <v>1405</v>
      </c>
      <c r="K1364" s="123">
        <v>142</v>
      </c>
      <c r="L1364" s="122">
        <f t="shared" si="142"/>
        <v>14.4</v>
      </c>
      <c r="M1364" s="122">
        <f t="shared" si="143"/>
        <v>14.4</v>
      </c>
    </row>
    <row r="1365" spans="1:13" x14ac:dyDescent="0.2">
      <c r="A1365" s="86" t="s">
        <v>2112</v>
      </c>
      <c r="B1365" s="85">
        <v>44450</v>
      </c>
      <c r="C1365" s="86" t="s">
        <v>2113</v>
      </c>
      <c r="D1365" s="123" t="s">
        <v>606</v>
      </c>
      <c r="E1365" s="84" t="str">
        <f t="shared" si="138"/>
        <v>Maritz</v>
      </c>
      <c r="F1365" s="84" t="str">
        <f t="shared" si="139"/>
        <v>Jansen van Vuuren</v>
      </c>
      <c r="G1365" s="84" t="str">
        <f t="shared" si="140"/>
        <v>Men Veteran</v>
      </c>
      <c r="H1365" s="84" t="str">
        <f t="shared" si="141"/>
        <v>Otjiwarongo</v>
      </c>
      <c r="I1365" s="123"/>
      <c r="J1365" s="123" t="s">
        <v>1405</v>
      </c>
      <c r="K1365" s="123">
        <v>151</v>
      </c>
      <c r="L1365" s="122">
        <f t="shared" si="142"/>
        <v>17.8</v>
      </c>
      <c r="M1365" s="122">
        <f t="shared" si="143"/>
        <v>17.8</v>
      </c>
    </row>
    <row r="1366" spans="1:13" x14ac:dyDescent="0.2">
      <c r="A1366" s="86" t="s">
        <v>2112</v>
      </c>
      <c r="B1366" s="85">
        <v>44450</v>
      </c>
      <c r="C1366" s="86" t="s">
        <v>2113</v>
      </c>
      <c r="D1366" s="123" t="s">
        <v>606</v>
      </c>
      <c r="E1366" s="84" t="str">
        <f t="shared" si="138"/>
        <v>Maritz</v>
      </c>
      <c r="F1366" s="84" t="str">
        <f t="shared" si="139"/>
        <v>Jansen van Vuuren</v>
      </c>
      <c r="G1366" s="84" t="str">
        <f t="shared" si="140"/>
        <v>Men Veteran</v>
      </c>
      <c r="H1366" s="84" t="str">
        <f t="shared" si="141"/>
        <v>Otjiwarongo</v>
      </c>
      <c r="I1366" s="123"/>
      <c r="J1366" s="123" t="s">
        <v>1405</v>
      </c>
      <c r="K1366" s="123">
        <v>155</v>
      </c>
      <c r="L1366" s="122">
        <f t="shared" si="142"/>
        <v>19.5</v>
      </c>
      <c r="M1366" s="122">
        <f t="shared" si="143"/>
        <v>19.5</v>
      </c>
    </row>
    <row r="1367" spans="1:13" x14ac:dyDescent="0.2">
      <c r="A1367" s="86" t="s">
        <v>2112</v>
      </c>
      <c r="B1367" s="85">
        <v>44450</v>
      </c>
      <c r="C1367" s="86" t="s">
        <v>2113</v>
      </c>
      <c r="D1367" s="123" t="s">
        <v>1861</v>
      </c>
      <c r="E1367" s="84" t="str">
        <f t="shared" si="138"/>
        <v>Maritz JNR</v>
      </c>
      <c r="F1367" s="84" t="str">
        <f t="shared" si="139"/>
        <v>Jansen Van Vuuren</v>
      </c>
      <c r="G1367" s="84" t="str">
        <f t="shared" si="140"/>
        <v>Men U/16</v>
      </c>
      <c r="H1367" s="84" t="str">
        <f t="shared" si="141"/>
        <v>Otjiwarongo</v>
      </c>
      <c r="I1367" s="123"/>
      <c r="J1367" s="123"/>
      <c r="K1367" s="123"/>
      <c r="L1367" s="122" t="str">
        <f t="shared" si="142"/>
        <v/>
      </c>
      <c r="M1367" s="122" t="str">
        <f t="shared" si="143"/>
        <v/>
      </c>
    </row>
    <row r="1368" spans="1:13" x14ac:dyDescent="0.2">
      <c r="A1368" s="86" t="s">
        <v>2112</v>
      </c>
      <c r="B1368" s="85">
        <v>44450</v>
      </c>
      <c r="C1368" s="86" t="s">
        <v>2113</v>
      </c>
      <c r="D1368" s="123" t="s">
        <v>629</v>
      </c>
      <c r="E1368" s="84" t="str">
        <f t="shared" ref="E1368:E1431" si="144">IF(D1368="","",VLOOKUP(D1368,Master,3,FALSE))</f>
        <v>Joseph</v>
      </c>
      <c r="F1368" s="84" t="str">
        <f t="shared" ref="F1368:F1431" si="145">IF(D1368="","",VLOOKUP(D1368,Master,4,FALSE))</f>
        <v>Payne</v>
      </c>
      <c r="G1368" s="84" t="str">
        <f t="shared" ref="G1368:G1431" si="146">IF(D1368="","",VLOOKUP(D1368,Master,5,FALSE))</f>
        <v>Men Veteran</v>
      </c>
      <c r="H1368" s="84" t="str">
        <f t="shared" ref="H1368:H1431" si="147">IF(D1368="","",VLOOKUP(D1368,Master,2,FALSE))</f>
        <v>Otjiwarongo</v>
      </c>
      <c r="I1368" s="123" t="s">
        <v>22</v>
      </c>
      <c r="J1368" s="123"/>
      <c r="K1368" s="123">
        <v>51</v>
      </c>
      <c r="L1368" s="122">
        <f t="shared" ref="L1368:L1431" si="148">IF(K1368="","",IF(I1368="",ROUND(HLOOKUP(J1368,kgList,K1368,FALSE),1),ROUND(HLOOKUP(I1368,kgList,K1368,FALSE),1)))</f>
        <v>1.8</v>
      </c>
      <c r="M1368" s="122">
        <f t="shared" ref="M1368:M1431" si="149">IF(L1368="","",IF(COUNTA(I1368:J1368)&gt;1,"Edible or Inedible",IF(COUNTA(I1368)=1,L1368*1,IF(COUNTA(J1368)=1,L1368*1,"ERROR"))))</f>
        <v>1.8</v>
      </c>
    </row>
    <row r="1369" spans="1:13" x14ac:dyDescent="0.2">
      <c r="A1369" s="86" t="s">
        <v>2112</v>
      </c>
      <c r="B1369" s="85">
        <v>44450</v>
      </c>
      <c r="C1369" s="86" t="s">
        <v>2113</v>
      </c>
      <c r="D1369" s="123" t="s">
        <v>594</v>
      </c>
      <c r="E1369" s="84" t="str">
        <f t="shared" si="144"/>
        <v>Jeri</v>
      </c>
      <c r="F1369" s="84" t="str">
        <f t="shared" si="145"/>
        <v>Drake</v>
      </c>
      <c r="G1369" s="84" t="str">
        <f t="shared" si="146"/>
        <v>Men Grand Masters</v>
      </c>
      <c r="H1369" s="84" t="str">
        <f t="shared" si="147"/>
        <v>Mako</v>
      </c>
      <c r="I1369" s="123"/>
      <c r="J1369" s="123" t="s">
        <v>1405</v>
      </c>
      <c r="K1369" s="123">
        <v>157</v>
      </c>
      <c r="L1369" s="122">
        <f t="shared" si="148"/>
        <v>20.399999999999999</v>
      </c>
      <c r="M1369" s="122">
        <f t="shared" si="149"/>
        <v>20.399999999999999</v>
      </c>
    </row>
    <row r="1370" spans="1:13" x14ac:dyDescent="0.2">
      <c r="A1370" s="86" t="s">
        <v>2112</v>
      </c>
      <c r="B1370" s="85">
        <v>44450</v>
      </c>
      <c r="C1370" s="86" t="s">
        <v>2113</v>
      </c>
      <c r="D1370" s="123" t="s">
        <v>722</v>
      </c>
      <c r="E1370" s="84" t="str">
        <f t="shared" si="144"/>
        <v>Sue</v>
      </c>
      <c r="F1370" s="84" t="str">
        <f t="shared" si="145"/>
        <v>Drake</v>
      </c>
      <c r="G1370" s="84" t="str">
        <f t="shared" si="146"/>
        <v>Ladies Grand Masters</v>
      </c>
      <c r="H1370" s="84" t="str">
        <f t="shared" si="147"/>
        <v>Mako</v>
      </c>
      <c r="I1370" s="123"/>
      <c r="J1370" s="123" t="s">
        <v>1383</v>
      </c>
      <c r="K1370" s="123">
        <v>92</v>
      </c>
      <c r="L1370" s="122">
        <f t="shared" si="148"/>
        <v>14.4</v>
      </c>
      <c r="M1370" s="122">
        <f t="shared" si="149"/>
        <v>14.4</v>
      </c>
    </row>
    <row r="1371" spans="1:13" x14ac:dyDescent="0.2">
      <c r="A1371" s="86" t="s">
        <v>2112</v>
      </c>
      <c r="B1371" s="85">
        <v>44450</v>
      </c>
      <c r="C1371" s="86" t="s">
        <v>2113</v>
      </c>
      <c r="D1371" s="123" t="s">
        <v>1701</v>
      </c>
      <c r="E1371" s="84" t="str">
        <f t="shared" si="144"/>
        <v>Megan</v>
      </c>
      <c r="F1371" s="84" t="str">
        <f t="shared" si="145"/>
        <v>Connoway</v>
      </c>
      <c r="G1371" s="84" t="str">
        <f t="shared" si="146"/>
        <v>Ladies Senior</v>
      </c>
      <c r="H1371" s="84" t="str">
        <f t="shared" si="147"/>
        <v>Mako</v>
      </c>
      <c r="I1371" s="123"/>
      <c r="J1371" s="123" t="s">
        <v>1406</v>
      </c>
      <c r="K1371" s="123">
        <v>115</v>
      </c>
      <c r="L1371" s="122">
        <f t="shared" si="148"/>
        <v>6</v>
      </c>
      <c r="M1371" s="122">
        <f t="shared" si="149"/>
        <v>6</v>
      </c>
    </row>
    <row r="1372" spans="1:13" x14ac:dyDescent="0.2">
      <c r="A1372" s="86" t="s">
        <v>2112</v>
      </c>
      <c r="B1372" s="85">
        <v>44450</v>
      </c>
      <c r="C1372" s="86" t="s">
        <v>2113</v>
      </c>
      <c r="D1372" s="123" t="s">
        <v>1701</v>
      </c>
      <c r="E1372" s="84" t="str">
        <f t="shared" si="144"/>
        <v>Megan</v>
      </c>
      <c r="F1372" s="84" t="str">
        <f t="shared" si="145"/>
        <v>Connoway</v>
      </c>
      <c r="G1372" s="84" t="str">
        <f t="shared" si="146"/>
        <v>Ladies Senior</v>
      </c>
      <c r="H1372" s="84" t="str">
        <f t="shared" si="147"/>
        <v>Mako</v>
      </c>
      <c r="I1372" s="123"/>
      <c r="J1372" s="123" t="s">
        <v>1406</v>
      </c>
      <c r="K1372" s="123">
        <v>102</v>
      </c>
      <c r="L1372" s="122">
        <f t="shared" si="148"/>
        <v>4</v>
      </c>
      <c r="M1372" s="122">
        <f t="shared" si="149"/>
        <v>4</v>
      </c>
    </row>
    <row r="1373" spans="1:13" x14ac:dyDescent="0.2">
      <c r="A1373" s="86" t="s">
        <v>2112</v>
      </c>
      <c r="B1373" s="85">
        <v>44450</v>
      </c>
      <c r="C1373" s="86" t="s">
        <v>2113</v>
      </c>
      <c r="D1373" s="123" t="s">
        <v>1701</v>
      </c>
      <c r="E1373" s="84" t="str">
        <f t="shared" si="144"/>
        <v>Megan</v>
      </c>
      <c r="F1373" s="84" t="str">
        <f t="shared" si="145"/>
        <v>Connoway</v>
      </c>
      <c r="G1373" s="84" t="str">
        <f t="shared" si="146"/>
        <v>Ladies Senior</v>
      </c>
      <c r="H1373" s="84" t="str">
        <f t="shared" si="147"/>
        <v>Mako</v>
      </c>
      <c r="I1373" s="123" t="s">
        <v>19</v>
      </c>
      <c r="J1373" s="123"/>
      <c r="K1373" s="123">
        <v>50</v>
      </c>
      <c r="L1373" s="122">
        <f t="shared" si="148"/>
        <v>1.3</v>
      </c>
      <c r="M1373" s="122">
        <f t="shared" si="149"/>
        <v>1.3</v>
      </c>
    </row>
    <row r="1374" spans="1:13" x14ac:dyDescent="0.2">
      <c r="A1374" s="86" t="s">
        <v>2112</v>
      </c>
      <c r="B1374" s="85">
        <v>44450</v>
      </c>
      <c r="C1374" s="86" t="s">
        <v>2113</v>
      </c>
      <c r="D1374" s="123" t="s">
        <v>1102</v>
      </c>
      <c r="E1374" s="84" t="str">
        <f t="shared" si="144"/>
        <v>Jorg</v>
      </c>
      <c r="F1374" s="84" t="str">
        <f t="shared" si="145"/>
        <v>Walder</v>
      </c>
      <c r="G1374" s="84" t="str">
        <f t="shared" si="146"/>
        <v>Men Master</v>
      </c>
      <c r="H1374" s="84" t="str">
        <f t="shared" si="147"/>
        <v>Mako</v>
      </c>
      <c r="I1374" s="123"/>
      <c r="J1374" s="123" t="s">
        <v>1405</v>
      </c>
      <c r="K1374" s="123">
        <v>151</v>
      </c>
      <c r="L1374" s="122">
        <f t="shared" si="148"/>
        <v>17.8</v>
      </c>
      <c r="M1374" s="122">
        <f t="shared" si="149"/>
        <v>17.8</v>
      </c>
    </row>
    <row r="1375" spans="1:13" x14ac:dyDescent="0.2">
      <c r="A1375" s="86" t="s">
        <v>2112</v>
      </c>
      <c r="B1375" s="85">
        <v>44450</v>
      </c>
      <c r="C1375" s="86" t="s">
        <v>2113</v>
      </c>
      <c r="D1375" s="123" t="s">
        <v>1102</v>
      </c>
      <c r="E1375" s="84" t="str">
        <f t="shared" si="144"/>
        <v>Jorg</v>
      </c>
      <c r="F1375" s="84" t="str">
        <f t="shared" si="145"/>
        <v>Walder</v>
      </c>
      <c r="G1375" s="84" t="str">
        <f t="shared" si="146"/>
        <v>Men Master</v>
      </c>
      <c r="H1375" s="84" t="str">
        <f t="shared" si="147"/>
        <v>Mako</v>
      </c>
      <c r="I1375" s="123" t="s">
        <v>19</v>
      </c>
      <c r="J1375" s="123"/>
      <c r="K1375" s="123">
        <v>101</v>
      </c>
      <c r="L1375" s="122">
        <f t="shared" si="148"/>
        <v>10.9</v>
      </c>
      <c r="M1375" s="122">
        <f t="shared" si="149"/>
        <v>10.9</v>
      </c>
    </row>
    <row r="1376" spans="1:13" x14ac:dyDescent="0.2">
      <c r="A1376" s="86" t="s">
        <v>2112</v>
      </c>
      <c r="B1376" s="85">
        <v>44450</v>
      </c>
      <c r="C1376" s="86" t="s">
        <v>2113</v>
      </c>
      <c r="D1376" s="123" t="s">
        <v>1102</v>
      </c>
      <c r="E1376" s="84" t="str">
        <f t="shared" si="144"/>
        <v>Jorg</v>
      </c>
      <c r="F1376" s="84" t="str">
        <f t="shared" si="145"/>
        <v>Walder</v>
      </c>
      <c r="G1376" s="84" t="str">
        <f t="shared" si="146"/>
        <v>Men Master</v>
      </c>
      <c r="H1376" s="84" t="str">
        <f t="shared" si="147"/>
        <v>Mako</v>
      </c>
      <c r="I1376" s="123" t="s">
        <v>19</v>
      </c>
      <c r="J1376" s="123"/>
      <c r="K1376" s="123">
        <v>91</v>
      </c>
      <c r="L1376" s="122">
        <f t="shared" si="148"/>
        <v>7.9</v>
      </c>
      <c r="M1376" s="122">
        <f t="shared" si="149"/>
        <v>7.9</v>
      </c>
    </row>
    <row r="1377" spans="1:13" x14ac:dyDescent="0.2">
      <c r="A1377" s="86" t="s">
        <v>2112</v>
      </c>
      <c r="B1377" s="85">
        <v>44450</v>
      </c>
      <c r="C1377" s="86" t="s">
        <v>2113</v>
      </c>
      <c r="D1377" s="123" t="s">
        <v>556</v>
      </c>
      <c r="E1377" s="84" t="str">
        <f t="shared" si="144"/>
        <v>Johan</v>
      </c>
      <c r="F1377" s="84" t="str">
        <f t="shared" si="145"/>
        <v>Visser</v>
      </c>
      <c r="G1377" s="84" t="str">
        <f t="shared" si="146"/>
        <v>Men Senior</v>
      </c>
      <c r="H1377" s="84" t="str">
        <f t="shared" si="147"/>
        <v>Mako</v>
      </c>
      <c r="I1377" s="123"/>
      <c r="J1377" s="123" t="s">
        <v>1405</v>
      </c>
      <c r="K1377" s="123">
        <v>106</v>
      </c>
      <c r="L1377" s="122">
        <f t="shared" si="148"/>
        <v>5.3</v>
      </c>
      <c r="M1377" s="122">
        <f t="shared" si="149"/>
        <v>5.3</v>
      </c>
    </row>
    <row r="1378" spans="1:13" x14ac:dyDescent="0.2">
      <c r="A1378" s="86" t="s">
        <v>2112</v>
      </c>
      <c r="B1378" s="85">
        <v>44450</v>
      </c>
      <c r="C1378" s="86" t="s">
        <v>2113</v>
      </c>
      <c r="D1378" s="123" t="s">
        <v>618</v>
      </c>
      <c r="E1378" s="84" t="str">
        <f t="shared" si="144"/>
        <v>John-John</v>
      </c>
      <c r="F1378" s="84" t="str">
        <f t="shared" si="145"/>
        <v>Warrington</v>
      </c>
      <c r="G1378" s="84" t="str">
        <f t="shared" si="146"/>
        <v>Men Veteran</v>
      </c>
      <c r="H1378" s="84" t="str">
        <f t="shared" si="147"/>
        <v>Mako</v>
      </c>
      <c r="I1378" s="123"/>
      <c r="J1378" s="123" t="s">
        <v>1405</v>
      </c>
      <c r="K1378" s="123">
        <v>133</v>
      </c>
      <c r="L1378" s="122">
        <f t="shared" si="148"/>
        <v>11.5</v>
      </c>
      <c r="M1378" s="122">
        <f t="shared" si="149"/>
        <v>11.5</v>
      </c>
    </row>
    <row r="1379" spans="1:13" x14ac:dyDescent="0.2">
      <c r="A1379" s="86" t="s">
        <v>2112</v>
      </c>
      <c r="B1379" s="85">
        <v>44450</v>
      </c>
      <c r="C1379" s="86" t="s">
        <v>2113</v>
      </c>
      <c r="D1379" s="123" t="s">
        <v>573</v>
      </c>
      <c r="E1379" s="84" t="str">
        <f t="shared" si="144"/>
        <v>Gunther</v>
      </c>
      <c r="F1379" s="84" t="str">
        <f t="shared" si="145"/>
        <v>Doll</v>
      </c>
      <c r="G1379" s="84" t="str">
        <f t="shared" si="146"/>
        <v>Men Senior</v>
      </c>
      <c r="H1379" s="84" t="str">
        <f t="shared" si="147"/>
        <v>Mako</v>
      </c>
      <c r="I1379" s="123"/>
      <c r="J1379" s="123" t="s">
        <v>1405</v>
      </c>
      <c r="K1379" s="123">
        <v>157</v>
      </c>
      <c r="L1379" s="122">
        <f t="shared" si="148"/>
        <v>20.399999999999999</v>
      </c>
      <c r="M1379" s="122">
        <f t="shared" si="149"/>
        <v>20.399999999999999</v>
      </c>
    </row>
    <row r="1380" spans="1:13" x14ac:dyDescent="0.2">
      <c r="A1380" s="86" t="s">
        <v>2112</v>
      </c>
      <c r="B1380" s="85">
        <v>44450</v>
      </c>
      <c r="C1380" s="86" t="s">
        <v>2113</v>
      </c>
      <c r="D1380" s="123" t="s">
        <v>1103</v>
      </c>
      <c r="E1380" s="84" t="str">
        <f t="shared" si="144"/>
        <v>Franco</v>
      </c>
      <c r="F1380" s="84" t="str">
        <f t="shared" si="145"/>
        <v>Badenhorst</v>
      </c>
      <c r="G1380" s="84" t="str">
        <f t="shared" si="146"/>
        <v>Men Senior</v>
      </c>
      <c r="H1380" s="84" t="str">
        <f t="shared" si="147"/>
        <v>Mako</v>
      </c>
      <c r="I1380" s="123"/>
      <c r="J1380" s="123" t="s">
        <v>1405</v>
      </c>
      <c r="K1380" s="123">
        <v>85</v>
      </c>
      <c r="L1380" s="122">
        <f t="shared" si="148"/>
        <v>2.5</v>
      </c>
      <c r="M1380" s="122">
        <f t="shared" si="149"/>
        <v>2.5</v>
      </c>
    </row>
    <row r="1381" spans="1:13" x14ac:dyDescent="0.2">
      <c r="A1381" s="86" t="s">
        <v>2112</v>
      </c>
      <c r="B1381" s="85">
        <v>44450</v>
      </c>
      <c r="C1381" s="86" t="s">
        <v>2113</v>
      </c>
      <c r="D1381" s="123" t="s">
        <v>1103</v>
      </c>
      <c r="E1381" s="84" t="str">
        <f t="shared" si="144"/>
        <v>Franco</v>
      </c>
      <c r="F1381" s="84" t="str">
        <f t="shared" si="145"/>
        <v>Badenhorst</v>
      </c>
      <c r="G1381" s="84" t="str">
        <f t="shared" si="146"/>
        <v>Men Senior</v>
      </c>
      <c r="H1381" s="84" t="str">
        <f t="shared" si="147"/>
        <v>Mako</v>
      </c>
      <c r="I1381" s="123"/>
      <c r="J1381" s="123" t="s">
        <v>1405</v>
      </c>
      <c r="K1381" s="123">
        <v>136</v>
      </c>
      <c r="L1381" s="122">
        <f t="shared" si="148"/>
        <v>12.4</v>
      </c>
      <c r="M1381" s="122">
        <f t="shared" si="149"/>
        <v>12.4</v>
      </c>
    </row>
    <row r="1382" spans="1:13" x14ac:dyDescent="0.2">
      <c r="A1382" s="86" t="s">
        <v>2112</v>
      </c>
      <c r="B1382" s="85">
        <v>44450</v>
      </c>
      <c r="C1382" s="86" t="s">
        <v>2113</v>
      </c>
      <c r="D1382" s="123" t="s">
        <v>1187</v>
      </c>
      <c r="E1382" s="84" t="str">
        <f t="shared" si="144"/>
        <v>Murray</v>
      </c>
      <c r="F1382" s="84" t="str">
        <f t="shared" si="145"/>
        <v>Lewis</v>
      </c>
      <c r="G1382" s="84" t="str">
        <f t="shared" si="146"/>
        <v>Men Veteran</v>
      </c>
      <c r="H1382" s="84" t="str">
        <f t="shared" si="147"/>
        <v>Mako</v>
      </c>
      <c r="I1382" s="123"/>
      <c r="J1382" s="123" t="s">
        <v>1405</v>
      </c>
      <c r="K1382" s="123">
        <v>162</v>
      </c>
      <c r="L1382" s="122">
        <f t="shared" si="148"/>
        <v>22.7</v>
      </c>
      <c r="M1382" s="122">
        <f t="shared" si="149"/>
        <v>22.7</v>
      </c>
    </row>
    <row r="1383" spans="1:13" x14ac:dyDescent="0.2">
      <c r="A1383" s="86" t="s">
        <v>2112</v>
      </c>
      <c r="B1383" s="85">
        <v>44450</v>
      </c>
      <c r="C1383" s="86" t="s">
        <v>2113</v>
      </c>
      <c r="D1383" s="123" t="s">
        <v>1187</v>
      </c>
      <c r="E1383" s="84" t="str">
        <f t="shared" si="144"/>
        <v>Murray</v>
      </c>
      <c r="F1383" s="84" t="str">
        <f t="shared" si="145"/>
        <v>Lewis</v>
      </c>
      <c r="G1383" s="84" t="str">
        <f t="shared" si="146"/>
        <v>Men Veteran</v>
      </c>
      <c r="H1383" s="84" t="str">
        <f t="shared" si="147"/>
        <v>Mako</v>
      </c>
      <c r="I1383" s="123"/>
      <c r="J1383" s="123" t="s">
        <v>1405</v>
      </c>
      <c r="K1383" s="123">
        <v>119</v>
      </c>
      <c r="L1383" s="122">
        <f t="shared" si="148"/>
        <v>7.9</v>
      </c>
      <c r="M1383" s="122">
        <f t="shared" si="149"/>
        <v>7.9</v>
      </c>
    </row>
    <row r="1384" spans="1:13" x14ac:dyDescent="0.2">
      <c r="A1384" s="86" t="s">
        <v>2112</v>
      </c>
      <c r="B1384" s="85">
        <v>44450</v>
      </c>
      <c r="C1384" s="86" t="s">
        <v>2113</v>
      </c>
      <c r="D1384" s="123" t="s">
        <v>1187</v>
      </c>
      <c r="E1384" s="84" t="str">
        <f t="shared" si="144"/>
        <v>Murray</v>
      </c>
      <c r="F1384" s="84" t="str">
        <f t="shared" si="145"/>
        <v>Lewis</v>
      </c>
      <c r="G1384" s="84" t="str">
        <f t="shared" si="146"/>
        <v>Men Veteran</v>
      </c>
      <c r="H1384" s="84" t="str">
        <f t="shared" si="147"/>
        <v>Mako</v>
      </c>
      <c r="I1384" s="123"/>
      <c r="J1384" s="123" t="s">
        <v>1405</v>
      </c>
      <c r="K1384" s="123">
        <v>118</v>
      </c>
      <c r="L1384" s="122">
        <f t="shared" si="148"/>
        <v>7.6</v>
      </c>
      <c r="M1384" s="122">
        <f t="shared" si="149"/>
        <v>7.6</v>
      </c>
    </row>
    <row r="1385" spans="1:13" x14ac:dyDescent="0.2">
      <c r="A1385" s="86" t="s">
        <v>2112</v>
      </c>
      <c r="B1385" s="85">
        <v>44450</v>
      </c>
      <c r="C1385" s="86" t="s">
        <v>2113</v>
      </c>
      <c r="D1385" s="123" t="s">
        <v>1187</v>
      </c>
      <c r="E1385" s="84" t="str">
        <f t="shared" si="144"/>
        <v>Murray</v>
      </c>
      <c r="F1385" s="84" t="str">
        <f t="shared" si="145"/>
        <v>Lewis</v>
      </c>
      <c r="G1385" s="84" t="str">
        <f t="shared" si="146"/>
        <v>Men Veteran</v>
      </c>
      <c r="H1385" s="84" t="str">
        <f t="shared" si="147"/>
        <v>Mako</v>
      </c>
      <c r="I1385" s="123"/>
      <c r="J1385" s="123" t="s">
        <v>1405</v>
      </c>
      <c r="K1385" s="123">
        <v>84</v>
      </c>
      <c r="L1385" s="122">
        <f t="shared" si="148"/>
        <v>2.4</v>
      </c>
      <c r="M1385" s="122">
        <f t="shared" si="149"/>
        <v>2.4</v>
      </c>
    </row>
    <row r="1386" spans="1:13" x14ac:dyDescent="0.2">
      <c r="A1386" s="86" t="s">
        <v>2112</v>
      </c>
      <c r="B1386" s="85">
        <v>44450</v>
      </c>
      <c r="C1386" s="86" t="s">
        <v>2113</v>
      </c>
      <c r="D1386" s="123" t="s">
        <v>741</v>
      </c>
      <c r="E1386" s="84" t="str">
        <f t="shared" si="144"/>
        <v>Leigh</v>
      </c>
      <c r="F1386" s="84" t="str">
        <f t="shared" si="145"/>
        <v>Skoppelitus</v>
      </c>
      <c r="G1386" s="84" t="str">
        <f t="shared" si="146"/>
        <v>Men Senior</v>
      </c>
      <c r="H1386" s="84" t="str">
        <f t="shared" si="147"/>
        <v>Mako</v>
      </c>
      <c r="I1386" s="123"/>
      <c r="J1386" s="123" t="s">
        <v>1405</v>
      </c>
      <c r="K1386" s="123">
        <v>97</v>
      </c>
      <c r="L1386" s="122">
        <f t="shared" si="148"/>
        <v>3.9</v>
      </c>
      <c r="M1386" s="122">
        <f t="shared" si="149"/>
        <v>3.9</v>
      </c>
    </row>
    <row r="1387" spans="1:13" x14ac:dyDescent="0.2">
      <c r="A1387" s="86" t="s">
        <v>2112</v>
      </c>
      <c r="B1387" s="85">
        <v>44450</v>
      </c>
      <c r="C1387" s="86" t="s">
        <v>2113</v>
      </c>
      <c r="D1387" s="123" t="s">
        <v>1163</v>
      </c>
      <c r="E1387" s="84" t="str">
        <f t="shared" si="144"/>
        <v>Rudi(Jnr.)</v>
      </c>
      <c r="F1387" s="84" t="str">
        <f t="shared" si="145"/>
        <v>Swartz</v>
      </c>
      <c r="G1387" s="84" t="str">
        <f t="shared" si="146"/>
        <v>Men U/16</v>
      </c>
      <c r="H1387" s="84" t="str">
        <f t="shared" si="147"/>
        <v>Mako</v>
      </c>
      <c r="I1387" s="123"/>
      <c r="J1387" s="123" t="s">
        <v>1405</v>
      </c>
      <c r="K1387" s="123">
        <v>91</v>
      </c>
      <c r="L1387" s="122">
        <f t="shared" si="148"/>
        <v>3.1</v>
      </c>
      <c r="M1387" s="122">
        <f t="shared" si="149"/>
        <v>3.1</v>
      </c>
    </row>
    <row r="1388" spans="1:13" x14ac:dyDescent="0.2">
      <c r="A1388" s="86" t="s">
        <v>2112</v>
      </c>
      <c r="B1388" s="85">
        <v>44450</v>
      </c>
      <c r="C1388" s="86" t="s">
        <v>2113</v>
      </c>
      <c r="D1388" s="123" t="s">
        <v>1163</v>
      </c>
      <c r="E1388" s="84" t="str">
        <f t="shared" si="144"/>
        <v>Rudi(Jnr.)</v>
      </c>
      <c r="F1388" s="84" t="str">
        <f t="shared" si="145"/>
        <v>Swartz</v>
      </c>
      <c r="G1388" s="84" t="str">
        <f t="shared" si="146"/>
        <v>Men U/16</v>
      </c>
      <c r="H1388" s="84" t="str">
        <f t="shared" si="147"/>
        <v>Mako</v>
      </c>
      <c r="I1388" s="123"/>
      <c r="J1388" s="123" t="s">
        <v>1405</v>
      </c>
      <c r="K1388" s="123">
        <v>98</v>
      </c>
      <c r="L1388" s="122">
        <f t="shared" si="148"/>
        <v>4</v>
      </c>
      <c r="M1388" s="122">
        <f t="shared" si="149"/>
        <v>4</v>
      </c>
    </row>
    <row r="1389" spans="1:13" x14ac:dyDescent="0.2">
      <c r="A1389" s="86" t="s">
        <v>2112</v>
      </c>
      <c r="B1389" s="85">
        <v>44450</v>
      </c>
      <c r="C1389" s="86" t="s">
        <v>2113</v>
      </c>
      <c r="D1389" s="123" t="s">
        <v>1559</v>
      </c>
      <c r="E1389" s="84" t="str">
        <f t="shared" si="144"/>
        <v>Angelique</v>
      </c>
      <c r="F1389" s="84" t="str">
        <f t="shared" si="145"/>
        <v>Connoway</v>
      </c>
      <c r="G1389" s="84" t="str">
        <f t="shared" si="146"/>
        <v>Ladies Senior</v>
      </c>
      <c r="H1389" s="84" t="str">
        <f t="shared" si="147"/>
        <v>Mako</v>
      </c>
      <c r="I1389" s="123"/>
      <c r="J1389" s="123"/>
      <c r="K1389" s="123"/>
      <c r="L1389" s="122" t="str">
        <f t="shared" si="148"/>
        <v/>
      </c>
      <c r="M1389" s="122" t="str">
        <f t="shared" si="149"/>
        <v/>
      </c>
    </row>
    <row r="1390" spans="1:13" x14ac:dyDescent="0.2">
      <c r="A1390" s="86" t="s">
        <v>2112</v>
      </c>
      <c r="B1390" s="85">
        <v>44450</v>
      </c>
      <c r="C1390" s="86" t="s">
        <v>2113</v>
      </c>
      <c r="D1390" s="123" t="s">
        <v>771</v>
      </c>
      <c r="E1390" s="84" t="str">
        <f t="shared" si="144"/>
        <v>Herbert</v>
      </c>
      <c r="F1390" s="84" t="str">
        <f t="shared" si="145"/>
        <v>Schmidlin</v>
      </c>
      <c r="G1390" s="84" t="str">
        <f t="shared" si="146"/>
        <v>Men Veteran</v>
      </c>
      <c r="H1390" s="84" t="str">
        <f t="shared" si="147"/>
        <v>Mako</v>
      </c>
      <c r="I1390" s="123"/>
      <c r="J1390" s="123"/>
      <c r="K1390" s="123"/>
      <c r="L1390" s="122" t="str">
        <f t="shared" si="148"/>
        <v/>
      </c>
      <c r="M1390" s="122" t="str">
        <f t="shared" si="149"/>
        <v/>
      </c>
    </row>
    <row r="1391" spans="1:13" x14ac:dyDescent="0.2">
      <c r="A1391" s="86" t="s">
        <v>2112</v>
      </c>
      <c r="B1391" s="85">
        <v>44450</v>
      </c>
      <c r="C1391" s="86" t="s">
        <v>2113</v>
      </c>
      <c r="D1391" s="123" t="s">
        <v>554</v>
      </c>
      <c r="E1391" s="84" t="str">
        <f t="shared" si="144"/>
        <v>Riaan</v>
      </c>
      <c r="F1391" s="84" t="str">
        <f t="shared" si="145"/>
        <v>Tap</v>
      </c>
      <c r="G1391" s="84" t="str">
        <f t="shared" si="146"/>
        <v>Men Veteran</v>
      </c>
      <c r="H1391" s="84" t="str">
        <f t="shared" si="147"/>
        <v>Mako</v>
      </c>
      <c r="I1391" s="123"/>
      <c r="J1391" s="123" t="s">
        <v>1405</v>
      </c>
      <c r="K1391" s="123">
        <v>136</v>
      </c>
      <c r="L1391" s="122">
        <f t="shared" si="148"/>
        <v>12.4</v>
      </c>
      <c r="M1391" s="122">
        <f t="shared" si="149"/>
        <v>12.4</v>
      </c>
    </row>
    <row r="1392" spans="1:13" x14ac:dyDescent="0.2">
      <c r="A1392" s="86" t="s">
        <v>2112</v>
      </c>
      <c r="B1392" s="85">
        <v>44450</v>
      </c>
      <c r="C1392" s="86" t="s">
        <v>2113</v>
      </c>
      <c r="D1392" s="123" t="s">
        <v>554</v>
      </c>
      <c r="E1392" s="84" t="str">
        <f t="shared" si="144"/>
        <v>Riaan</v>
      </c>
      <c r="F1392" s="84" t="str">
        <f t="shared" si="145"/>
        <v>Tap</v>
      </c>
      <c r="G1392" s="84" t="str">
        <f t="shared" si="146"/>
        <v>Men Veteran</v>
      </c>
      <c r="H1392" s="84" t="str">
        <f t="shared" si="147"/>
        <v>Mako</v>
      </c>
      <c r="I1392" s="123"/>
      <c r="J1392" s="123" t="s">
        <v>1405</v>
      </c>
      <c r="K1392" s="123">
        <v>125</v>
      </c>
      <c r="L1392" s="122">
        <f t="shared" si="148"/>
        <v>9.3000000000000007</v>
      </c>
      <c r="M1392" s="122">
        <f t="shared" si="149"/>
        <v>9.3000000000000007</v>
      </c>
    </row>
    <row r="1393" spans="1:13" x14ac:dyDescent="0.2">
      <c r="A1393" s="86" t="s">
        <v>2112</v>
      </c>
      <c r="B1393" s="85">
        <v>44450</v>
      </c>
      <c r="C1393" s="86" t="s">
        <v>2113</v>
      </c>
      <c r="D1393" s="123" t="s">
        <v>554</v>
      </c>
      <c r="E1393" s="84" t="str">
        <f t="shared" si="144"/>
        <v>Riaan</v>
      </c>
      <c r="F1393" s="84" t="str">
        <f t="shared" si="145"/>
        <v>Tap</v>
      </c>
      <c r="G1393" s="84" t="str">
        <f t="shared" si="146"/>
        <v>Men Veteran</v>
      </c>
      <c r="H1393" s="84" t="str">
        <f t="shared" si="147"/>
        <v>Mako</v>
      </c>
      <c r="I1393" s="123"/>
      <c r="J1393" s="123" t="s">
        <v>1404</v>
      </c>
      <c r="K1393" s="123">
        <v>126</v>
      </c>
      <c r="L1393" s="122">
        <f t="shared" si="148"/>
        <v>25.6</v>
      </c>
      <c r="M1393" s="122">
        <f t="shared" si="149"/>
        <v>25.6</v>
      </c>
    </row>
    <row r="1394" spans="1:13" x14ac:dyDescent="0.2">
      <c r="A1394" s="86" t="s">
        <v>2112</v>
      </c>
      <c r="B1394" s="85">
        <v>44450</v>
      </c>
      <c r="C1394" s="86" t="s">
        <v>2113</v>
      </c>
      <c r="D1394" s="123" t="s">
        <v>572</v>
      </c>
      <c r="E1394" s="84" t="str">
        <f t="shared" si="144"/>
        <v>Johan</v>
      </c>
      <c r="F1394" s="84" t="str">
        <f t="shared" si="145"/>
        <v>van Wyk</v>
      </c>
      <c r="G1394" s="84" t="str">
        <f t="shared" si="146"/>
        <v>Men Veteran</v>
      </c>
      <c r="H1394" s="84" t="str">
        <f t="shared" si="147"/>
        <v>Mako</v>
      </c>
      <c r="I1394" s="123"/>
      <c r="J1394" s="123" t="s">
        <v>1405</v>
      </c>
      <c r="K1394" s="123">
        <v>144</v>
      </c>
      <c r="L1394" s="122">
        <f t="shared" si="148"/>
        <v>15.1</v>
      </c>
      <c r="M1394" s="122">
        <f t="shared" si="149"/>
        <v>15.1</v>
      </c>
    </row>
    <row r="1395" spans="1:13" x14ac:dyDescent="0.2">
      <c r="A1395" s="86" t="s">
        <v>2112</v>
      </c>
      <c r="B1395" s="85">
        <v>44450</v>
      </c>
      <c r="C1395" s="86" t="s">
        <v>2113</v>
      </c>
      <c r="D1395" s="123" t="s">
        <v>572</v>
      </c>
      <c r="E1395" s="84" t="str">
        <f t="shared" si="144"/>
        <v>Johan</v>
      </c>
      <c r="F1395" s="84" t="str">
        <f t="shared" si="145"/>
        <v>van Wyk</v>
      </c>
      <c r="G1395" s="84" t="str">
        <f t="shared" si="146"/>
        <v>Men Veteran</v>
      </c>
      <c r="H1395" s="84" t="str">
        <f t="shared" si="147"/>
        <v>Mako</v>
      </c>
      <c r="I1395" s="123"/>
      <c r="J1395" s="123" t="s">
        <v>1405</v>
      </c>
      <c r="K1395" s="123">
        <v>168</v>
      </c>
      <c r="L1395" s="122">
        <f t="shared" si="148"/>
        <v>25.7</v>
      </c>
      <c r="M1395" s="122">
        <f t="shared" si="149"/>
        <v>25.7</v>
      </c>
    </row>
    <row r="1396" spans="1:13" x14ac:dyDescent="0.2">
      <c r="A1396" s="86" t="s">
        <v>2112</v>
      </c>
      <c r="B1396" s="85">
        <v>44450</v>
      </c>
      <c r="C1396" s="86" t="s">
        <v>2113</v>
      </c>
      <c r="D1396" s="123" t="s">
        <v>572</v>
      </c>
      <c r="E1396" s="84" t="str">
        <f t="shared" si="144"/>
        <v>Johan</v>
      </c>
      <c r="F1396" s="84" t="str">
        <f t="shared" si="145"/>
        <v>van Wyk</v>
      </c>
      <c r="G1396" s="84" t="str">
        <f t="shared" si="146"/>
        <v>Men Veteran</v>
      </c>
      <c r="H1396" s="84" t="str">
        <f t="shared" si="147"/>
        <v>Mako</v>
      </c>
      <c r="I1396" s="123"/>
      <c r="J1396" s="123" t="s">
        <v>1405</v>
      </c>
      <c r="K1396" s="123">
        <v>160</v>
      </c>
      <c r="L1396" s="122">
        <f t="shared" si="148"/>
        <v>21.7</v>
      </c>
      <c r="M1396" s="122">
        <f t="shared" si="149"/>
        <v>21.7</v>
      </c>
    </row>
    <row r="1397" spans="1:13" x14ac:dyDescent="0.2">
      <c r="A1397" s="86" t="s">
        <v>2112</v>
      </c>
      <c r="B1397" s="85">
        <v>44450</v>
      </c>
      <c r="C1397" s="86" t="s">
        <v>2113</v>
      </c>
      <c r="D1397" s="123" t="s">
        <v>539</v>
      </c>
      <c r="E1397" s="84" t="str">
        <f t="shared" si="144"/>
        <v>Marco</v>
      </c>
      <c r="F1397" s="84" t="str">
        <f t="shared" si="145"/>
        <v>Klein</v>
      </c>
      <c r="G1397" s="84" t="str">
        <f t="shared" si="146"/>
        <v>Men Senior</v>
      </c>
      <c r="H1397" s="84" t="str">
        <f t="shared" si="147"/>
        <v>Mako</v>
      </c>
      <c r="I1397" s="123"/>
      <c r="J1397" s="123" t="s">
        <v>1405</v>
      </c>
      <c r="K1397" s="123">
        <v>160</v>
      </c>
      <c r="L1397" s="122">
        <f t="shared" si="148"/>
        <v>21.7</v>
      </c>
      <c r="M1397" s="122">
        <f t="shared" si="149"/>
        <v>21.7</v>
      </c>
    </row>
    <row r="1398" spans="1:13" x14ac:dyDescent="0.2">
      <c r="A1398" s="86" t="s">
        <v>2112</v>
      </c>
      <c r="B1398" s="85">
        <v>44450</v>
      </c>
      <c r="C1398" s="86" t="s">
        <v>2113</v>
      </c>
      <c r="D1398" s="123" t="s">
        <v>561</v>
      </c>
      <c r="E1398" s="84" t="str">
        <f t="shared" si="144"/>
        <v>Andrew</v>
      </c>
      <c r="F1398" s="84" t="str">
        <f t="shared" si="145"/>
        <v>Van Der Westhuizen</v>
      </c>
      <c r="G1398" s="84" t="str">
        <f t="shared" si="146"/>
        <v>Men Veteran</v>
      </c>
      <c r="H1398" s="84" t="str">
        <f t="shared" si="147"/>
        <v>Mako</v>
      </c>
      <c r="I1398" s="123"/>
      <c r="J1398" s="123" t="s">
        <v>1399</v>
      </c>
      <c r="K1398" s="123">
        <v>145</v>
      </c>
      <c r="L1398" s="122">
        <f t="shared" si="148"/>
        <v>41.1</v>
      </c>
      <c r="M1398" s="122">
        <f t="shared" si="149"/>
        <v>41.1</v>
      </c>
    </row>
    <row r="1399" spans="1:13" x14ac:dyDescent="0.2">
      <c r="A1399" s="86" t="s">
        <v>2112</v>
      </c>
      <c r="B1399" s="85">
        <v>44450</v>
      </c>
      <c r="C1399" s="86" t="s">
        <v>2113</v>
      </c>
      <c r="D1399" s="123" t="s">
        <v>664</v>
      </c>
      <c r="E1399" s="84" t="str">
        <f t="shared" si="144"/>
        <v>Kiepie</v>
      </c>
      <c r="F1399" s="84" t="str">
        <f t="shared" si="145"/>
        <v>Burger</v>
      </c>
      <c r="G1399" s="84" t="str">
        <f t="shared" si="146"/>
        <v>Men Veteran</v>
      </c>
      <c r="H1399" s="84" t="str">
        <f t="shared" si="147"/>
        <v>Mako</v>
      </c>
      <c r="I1399" s="123"/>
      <c r="J1399" s="123"/>
      <c r="K1399" s="123"/>
      <c r="L1399" s="122" t="str">
        <f t="shared" si="148"/>
        <v/>
      </c>
      <c r="M1399" s="122" t="str">
        <f t="shared" si="149"/>
        <v/>
      </c>
    </row>
    <row r="1400" spans="1:13" x14ac:dyDescent="0.2">
      <c r="A1400" s="86" t="s">
        <v>2112</v>
      </c>
      <c r="B1400" s="85">
        <v>44450</v>
      </c>
      <c r="C1400" s="86" t="s">
        <v>2113</v>
      </c>
      <c r="D1400" s="123" t="s">
        <v>1823</v>
      </c>
      <c r="E1400" s="84" t="str">
        <f t="shared" si="144"/>
        <v>L'wyk</v>
      </c>
      <c r="F1400" s="84" t="str">
        <f t="shared" si="145"/>
        <v>Viljoen</v>
      </c>
      <c r="G1400" s="84" t="str">
        <f t="shared" si="146"/>
        <v>Men U/16</v>
      </c>
      <c r="H1400" s="84" t="str">
        <f t="shared" si="147"/>
        <v>Steenbras</v>
      </c>
      <c r="I1400" s="123" t="s">
        <v>19</v>
      </c>
      <c r="J1400" s="123"/>
      <c r="K1400" s="123">
        <v>51</v>
      </c>
      <c r="L1400" s="122">
        <f t="shared" si="148"/>
        <v>1.4</v>
      </c>
      <c r="M1400" s="122">
        <f t="shared" si="149"/>
        <v>1.4</v>
      </c>
    </row>
    <row r="1401" spans="1:13" x14ac:dyDescent="0.2">
      <c r="A1401" s="86" t="s">
        <v>2112</v>
      </c>
      <c r="B1401" s="85">
        <v>44450</v>
      </c>
      <c r="C1401" s="86" t="s">
        <v>2113</v>
      </c>
      <c r="D1401" s="123" t="s">
        <v>1643</v>
      </c>
      <c r="E1401" s="84" t="str">
        <f t="shared" si="144"/>
        <v>Wikus</v>
      </c>
      <c r="F1401" s="84" t="str">
        <f t="shared" si="145"/>
        <v>Viljoen</v>
      </c>
      <c r="G1401" s="84" t="str">
        <f t="shared" si="146"/>
        <v>Men Veteran</v>
      </c>
      <c r="H1401" s="84" t="str">
        <f t="shared" si="147"/>
        <v>Steenbras</v>
      </c>
      <c r="I1401" s="123"/>
      <c r="J1401" s="123" t="s">
        <v>1405</v>
      </c>
      <c r="K1401" s="123">
        <v>163</v>
      </c>
      <c r="L1401" s="122">
        <f t="shared" si="148"/>
        <v>23.1</v>
      </c>
      <c r="M1401" s="122">
        <f t="shared" si="149"/>
        <v>23.1</v>
      </c>
    </row>
    <row r="1402" spans="1:13" x14ac:dyDescent="0.2">
      <c r="A1402" s="86" t="s">
        <v>2112</v>
      </c>
      <c r="B1402" s="85">
        <v>44450</v>
      </c>
      <c r="C1402" s="86" t="s">
        <v>2113</v>
      </c>
      <c r="D1402" s="123" t="s">
        <v>1643</v>
      </c>
      <c r="E1402" s="84" t="str">
        <f t="shared" si="144"/>
        <v>Wikus</v>
      </c>
      <c r="F1402" s="84" t="str">
        <f t="shared" si="145"/>
        <v>Viljoen</v>
      </c>
      <c r="G1402" s="84" t="str">
        <f t="shared" si="146"/>
        <v>Men Veteran</v>
      </c>
      <c r="H1402" s="84" t="str">
        <f t="shared" si="147"/>
        <v>Steenbras</v>
      </c>
      <c r="I1402" s="123"/>
      <c r="J1402" s="123" t="s">
        <v>1399</v>
      </c>
      <c r="K1402" s="123">
        <v>191</v>
      </c>
      <c r="L1402" s="122">
        <f t="shared" si="148"/>
        <v>97.5</v>
      </c>
      <c r="M1402" s="122">
        <f t="shared" si="149"/>
        <v>97.5</v>
      </c>
    </row>
    <row r="1403" spans="1:13" x14ac:dyDescent="0.2">
      <c r="A1403" s="86" t="s">
        <v>2112</v>
      </c>
      <c r="B1403" s="85">
        <v>44450</v>
      </c>
      <c r="C1403" s="86" t="s">
        <v>2113</v>
      </c>
      <c r="D1403" s="123" t="s">
        <v>1717</v>
      </c>
      <c r="E1403" s="84" t="str">
        <f t="shared" si="144"/>
        <v>Frank</v>
      </c>
      <c r="F1403" s="84" t="str">
        <f t="shared" si="145"/>
        <v>Oberholster</v>
      </c>
      <c r="G1403" s="84" t="str">
        <f t="shared" si="146"/>
        <v>Men Senior</v>
      </c>
      <c r="H1403" s="84" t="str">
        <f t="shared" si="147"/>
        <v>Steenbras</v>
      </c>
      <c r="I1403" s="123"/>
      <c r="J1403" s="123" t="s">
        <v>10</v>
      </c>
      <c r="K1403" s="123">
        <v>40</v>
      </c>
      <c r="L1403" s="122">
        <f t="shared" si="148"/>
        <v>1</v>
      </c>
      <c r="M1403" s="122">
        <f t="shared" si="149"/>
        <v>1</v>
      </c>
    </row>
    <row r="1404" spans="1:13" x14ac:dyDescent="0.2">
      <c r="A1404" s="86" t="s">
        <v>2112</v>
      </c>
      <c r="B1404" s="85">
        <v>44450</v>
      </c>
      <c r="C1404" s="86" t="s">
        <v>2113</v>
      </c>
      <c r="D1404" s="123" t="s">
        <v>729</v>
      </c>
      <c r="E1404" s="84" t="str">
        <f t="shared" si="144"/>
        <v>Jan</v>
      </c>
      <c r="F1404" s="84" t="str">
        <f t="shared" si="145"/>
        <v>Heath</v>
      </c>
      <c r="G1404" s="84" t="str">
        <f t="shared" si="146"/>
        <v>Men Master</v>
      </c>
      <c r="H1404" s="84" t="str">
        <f t="shared" si="147"/>
        <v>Steenbras</v>
      </c>
      <c r="I1404" s="123" t="s">
        <v>19</v>
      </c>
      <c r="J1404" s="123"/>
      <c r="K1404" s="123">
        <v>48</v>
      </c>
      <c r="L1404" s="122">
        <f t="shared" si="148"/>
        <v>1.1000000000000001</v>
      </c>
      <c r="M1404" s="122">
        <f t="shared" si="149"/>
        <v>1.1000000000000001</v>
      </c>
    </row>
    <row r="1405" spans="1:13" x14ac:dyDescent="0.2">
      <c r="A1405" s="86" t="s">
        <v>2112</v>
      </c>
      <c r="B1405" s="85">
        <v>44450</v>
      </c>
      <c r="C1405" s="86" t="s">
        <v>2113</v>
      </c>
      <c r="D1405" s="123" t="s">
        <v>719</v>
      </c>
      <c r="E1405" s="84" t="str">
        <f t="shared" si="144"/>
        <v>Danie</v>
      </c>
      <c r="F1405" s="84" t="str">
        <f t="shared" si="145"/>
        <v>Van Der Merwe</v>
      </c>
      <c r="G1405" s="84" t="str">
        <f t="shared" si="146"/>
        <v>Men Master</v>
      </c>
      <c r="H1405" s="84" t="str">
        <f t="shared" si="147"/>
        <v>Steenbras</v>
      </c>
      <c r="I1405" s="123" t="s">
        <v>19</v>
      </c>
      <c r="J1405" s="123"/>
      <c r="K1405" s="123">
        <v>53</v>
      </c>
      <c r="L1405" s="122">
        <f t="shared" si="148"/>
        <v>1.5</v>
      </c>
      <c r="M1405" s="122">
        <f t="shared" si="149"/>
        <v>1.5</v>
      </c>
    </row>
    <row r="1406" spans="1:13" x14ac:dyDescent="0.2">
      <c r="A1406" s="86" t="s">
        <v>2112</v>
      </c>
      <c r="B1406" s="85">
        <v>44450</v>
      </c>
      <c r="C1406" s="86" t="s">
        <v>2113</v>
      </c>
      <c r="D1406" s="123" t="s">
        <v>739</v>
      </c>
      <c r="E1406" s="84" t="str">
        <f t="shared" si="144"/>
        <v>Adre</v>
      </c>
      <c r="F1406" s="84" t="str">
        <f t="shared" si="145"/>
        <v>Van Der Merwe</v>
      </c>
      <c r="G1406" s="84" t="str">
        <f t="shared" si="146"/>
        <v>Men Grand Masters</v>
      </c>
      <c r="H1406" s="84" t="str">
        <f t="shared" si="147"/>
        <v>Steenbras</v>
      </c>
      <c r="I1406" s="123"/>
      <c r="J1406" s="123"/>
      <c r="K1406" s="123"/>
      <c r="L1406" s="122" t="str">
        <f t="shared" si="148"/>
        <v/>
      </c>
      <c r="M1406" s="122" t="str">
        <f t="shared" si="149"/>
        <v/>
      </c>
    </row>
    <row r="1407" spans="1:13" x14ac:dyDescent="0.2">
      <c r="A1407" s="86" t="s">
        <v>2112</v>
      </c>
      <c r="B1407" s="85">
        <v>44450</v>
      </c>
      <c r="C1407" s="86" t="s">
        <v>2113</v>
      </c>
      <c r="D1407" s="123" t="s">
        <v>1718</v>
      </c>
      <c r="E1407" s="84" t="str">
        <f t="shared" si="144"/>
        <v>Alberto</v>
      </c>
      <c r="F1407" s="84" t="str">
        <f t="shared" si="145"/>
        <v>Engelbrecht</v>
      </c>
      <c r="G1407" s="84" t="str">
        <f t="shared" si="146"/>
        <v>Men Senior</v>
      </c>
      <c r="H1407" s="84" t="str">
        <f t="shared" si="147"/>
        <v>Steenbras</v>
      </c>
      <c r="I1407" s="123"/>
      <c r="J1407" s="123" t="s">
        <v>1405</v>
      </c>
      <c r="K1407" s="123">
        <v>148</v>
      </c>
      <c r="L1407" s="122">
        <f t="shared" si="148"/>
        <v>16.600000000000001</v>
      </c>
      <c r="M1407" s="122">
        <f t="shared" si="149"/>
        <v>16.600000000000001</v>
      </c>
    </row>
    <row r="1408" spans="1:13" x14ac:dyDescent="0.2">
      <c r="A1408" s="86" t="s">
        <v>2112</v>
      </c>
      <c r="B1408" s="85">
        <v>44450</v>
      </c>
      <c r="C1408" s="86" t="s">
        <v>2113</v>
      </c>
      <c r="D1408" s="123" t="s">
        <v>1093</v>
      </c>
      <c r="E1408" s="84" t="str">
        <f t="shared" si="144"/>
        <v>Lawrence</v>
      </c>
      <c r="F1408" s="84" t="str">
        <f t="shared" si="145"/>
        <v>Durant</v>
      </c>
      <c r="G1408" s="84" t="str">
        <f t="shared" si="146"/>
        <v>Men Grand Masters</v>
      </c>
      <c r="H1408" s="84" t="str">
        <f t="shared" si="147"/>
        <v>Steenbras</v>
      </c>
      <c r="I1408" s="123" t="s">
        <v>19</v>
      </c>
      <c r="J1408" s="123"/>
      <c r="K1408" s="123">
        <v>43</v>
      </c>
      <c r="L1408" s="122">
        <f t="shared" si="148"/>
        <v>0.8</v>
      </c>
      <c r="M1408" s="122">
        <f t="shared" si="149"/>
        <v>0.8</v>
      </c>
    </row>
    <row r="1409" spans="1:13" x14ac:dyDescent="0.2">
      <c r="A1409" s="86" t="s">
        <v>2112</v>
      </c>
      <c r="B1409" s="85">
        <v>44450</v>
      </c>
      <c r="C1409" s="86" t="s">
        <v>2113</v>
      </c>
      <c r="D1409" s="123" t="s">
        <v>823</v>
      </c>
      <c r="E1409" s="84" t="str">
        <f t="shared" si="144"/>
        <v>Chris</v>
      </c>
      <c r="F1409" s="84" t="str">
        <f t="shared" si="145"/>
        <v>Joubert</v>
      </c>
      <c r="G1409" s="84" t="str">
        <f t="shared" si="146"/>
        <v>Men Senior</v>
      </c>
      <c r="H1409" s="84" t="str">
        <f t="shared" si="147"/>
        <v>Steenbras</v>
      </c>
      <c r="I1409" s="123" t="s">
        <v>19</v>
      </c>
      <c r="J1409" s="123"/>
      <c r="K1409" s="123">
        <v>51</v>
      </c>
      <c r="L1409" s="122">
        <f t="shared" si="148"/>
        <v>1.4</v>
      </c>
      <c r="M1409" s="122">
        <f t="shared" si="149"/>
        <v>1.4</v>
      </c>
    </row>
    <row r="1410" spans="1:13" x14ac:dyDescent="0.2">
      <c r="A1410" s="86" t="s">
        <v>2112</v>
      </c>
      <c r="B1410" s="85">
        <v>44450</v>
      </c>
      <c r="C1410" s="86" t="s">
        <v>2113</v>
      </c>
      <c r="D1410" s="123" t="s">
        <v>728</v>
      </c>
      <c r="E1410" s="84" t="str">
        <f t="shared" si="144"/>
        <v>Jan-Hendrik</v>
      </c>
      <c r="F1410" s="84" t="str">
        <f t="shared" si="145"/>
        <v>Heath</v>
      </c>
      <c r="G1410" s="84" t="str">
        <f t="shared" si="146"/>
        <v>Men Senior</v>
      </c>
      <c r="H1410" s="84" t="str">
        <f t="shared" si="147"/>
        <v>Steenbras</v>
      </c>
      <c r="I1410" s="123"/>
      <c r="J1410" s="123"/>
      <c r="K1410" s="123"/>
      <c r="L1410" s="122" t="str">
        <f t="shared" si="148"/>
        <v/>
      </c>
      <c r="M1410" s="122" t="str">
        <f t="shared" si="149"/>
        <v/>
      </c>
    </row>
    <row r="1411" spans="1:13" x14ac:dyDescent="0.2">
      <c r="A1411" s="86" t="s">
        <v>2112</v>
      </c>
      <c r="B1411" s="85">
        <v>44450</v>
      </c>
      <c r="C1411" s="86" t="s">
        <v>2113</v>
      </c>
      <c r="D1411" s="123" t="s">
        <v>831</v>
      </c>
      <c r="E1411" s="84" t="str">
        <f t="shared" si="144"/>
        <v>David</v>
      </c>
      <c r="F1411" s="84" t="str">
        <f t="shared" si="145"/>
        <v>Smith</v>
      </c>
      <c r="G1411" s="84" t="str">
        <f t="shared" si="146"/>
        <v>Men Veteran</v>
      </c>
      <c r="H1411" s="84" t="str">
        <f t="shared" si="147"/>
        <v>Steenbras</v>
      </c>
      <c r="I1411" s="123" t="s">
        <v>19</v>
      </c>
      <c r="J1411" s="123"/>
      <c r="K1411" s="123">
        <v>58</v>
      </c>
      <c r="L1411" s="122">
        <f t="shared" si="148"/>
        <v>2</v>
      </c>
      <c r="M1411" s="122">
        <f t="shared" si="149"/>
        <v>2</v>
      </c>
    </row>
    <row r="1412" spans="1:13" x14ac:dyDescent="0.2">
      <c r="A1412" s="86" t="s">
        <v>2112</v>
      </c>
      <c r="B1412" s="85">
        <v>44450</v>
      </c>
      <c r="C1412" s="86" t="s">
        <v>2113</v>
      </c>
      <c r="D1412" s="123" t="s">
        <v>1525</v>
      </c>
      <c r="E1412" s="84" t="str">
        <f t="shared" si="144"/>
        <v>Jacomien</v>
      </c>
      <c r="F1412" s="84" t="str">
        <f t="shared" si="145"/>
        <v>Heath</v>
      </c>
      <c r="G1412" s="84" t="str">
        <f t="shared" si="146"/>
        <v>Ladies Senior</v>
      </c>
      <c r="H1412" s="84" t="str">
        <f t="shared" si="147"/>
        <v>Steenbras</v>
      </c>
      <c r="I1412" s="123" t="s">
        <v>19</v>
      </c>
      <c r="J1412" s="123"/>
      <c r="K1412" s="123">
        <v>50</v>
      </c>
      <c r="L1412" s="122">
        <f t="shared" si="148"/>
        <v>1.3</v>
      </c>
      <c r="M1412" s="122">
        <f t="shared" si="149"/>
        <v>1.3</v>
      </c>
    </row>
    <row r="1413" spans="1:13" x14ac:dyDescent="0.2">
      <c r="A1413" s="86" t="s">
        <v>2112</v>
      </c>
      <c r="B1413" s="85">
        <v>44450</v>
      </c>
      <c r="C1413" s="86" t="s">
        <v>2113</v>
      </c>
      <c r="D1413" s="123" t="s">
        <v>1273</v>
      </c>
      <c r="E1413" s="84" t="str">
        <f t="shared" si="144"/>
        <v>Luan</v>
      </c>
      <c r="F1413" s="84" t="str">
        <f t="shared" si="145"/>
        <v>Hansen</v>
      </c>
      <c r="G1413" s="84" t="str">
        <f t="shared" si="146"/>
        <v>Men U/16</v>
      </c>
      <c r="H1413" s="84" t="str">
        <f t="shared" si="147"/>
        <v>Steenbras</v>
      </c>
      <c r="I1413" s="123"/>
      <c r="J1413" s="123"/>
      <c r="K1413" s="123"/>
      <c r="L1413" s="122" t="str">
        <f t="shared" si="148"/>
        <v/>
      </c>
      <c r="M1413" s="122" t="str">
        <f t="shared" si="149"/>
        <v/>
      </c>
    </row>
    <row r="1414" spans="1:13" x14ac:dyDescent="0.2">
      <c r="A1414" s="86" t="s">
        <v>2112</v>
      </c>
      <c r="B1414" s="85">
        <v>44450</v>
      </c>
      <c r="C1414" s="86" t="s">
        <v>2113</v>
      </c>
      <c r="D1414" s="123" t="s">
        <v>880</v>
      </c>
      <c r="E1414" s="84" t="str">
        <f t="shared" si="144"/>
        <v>Reginald</v>
      </c>
      <c r="F1414" s="84" t="str">
        <f t="shared" si="145"/>
        <v>Harper</v>
      </c>
      <c r="G1414" s="84" t="str">
        <f t="shared" si="146"/>
        <v>Men Veteran</v>
      </c>
      <c r="H1414" s="84" t="str">
        <f t="shared" si="147"/>
        <v>Steenbras</v>
      </c>
      <c r="I1414" s="123"/>
      <c r="J1414" s="123"/>
      <c r="K1414" s="123"/>
      <c r="L1414" s="122" t="str">
        <f t="shared" si="148"/>
        <v/>
      </c>
      <c r="M1414" s="122" t="str">
        <f t="shared" si="149"/>
        <v/>
      </c>
    </row>
    <row r="1415" spans="1:13" x14ac:dyDescent="0.2">
      <c r="A1415" s="86" t="s">
        <v>2112</v>
      </c>
      <c r="B1415" s="85">
        <v>44450</v>
      </c>
      <c r="C1415" s="86" t="s">
        <v>2113</v>
      </c>
      <c r="D1415" s="123" t="s">
        <v>1719</v>
      </c>
      <c r="E1415" s="84" t="str">
        <f t="shared" si="144"/>
        <v>Wallace</v>
      </c>
      <c r="F1415" s="84" t="str">
        <f t="shared" si="145"/>
        <v>Shepperson</v>
      </c>
      <c r="G1415" s="84" t="str">
        <f t="shared" si="146"/>
        <v>Men Senior</v>
      </c>
      <c r="H1415" s="84" t="str">
        <f t="shared" si="147"/>
        <v>Steenbras</v>
      </c>
      <c r="I1415" s="123"/>
      <c r="J1415" s="123" t="s">
        <v>8</v>
      </c>
      <c r="K1415" s="123">
        <v>75</v>
      </c>
      <c r="L1415" s="122">
        <f t="shared" si="148"/>
        <v>3.4</v>
      </c>
      <c r="M1415" s="122">
        <f t="shared" si="149"/>
        <v>3.4</v>
      </c>
    </row>
    <row r="1416" spans="1:13" x14ac:dyDescent="0.2">
      <c r="A1416" s="86" t="s">
        <v>2112</v>
      </c>
      <c r="B1416" s="85">
        <v>44450</v>
      </c>
      <c r="C1416" s="86" t="s">
        <v>2113</v>
      </c>
      <c r="D1416" s="123" t="s">
        <v>1719</v>
      </c>
      <c r="E1416" s="84" t="str">
        <f t="shared" si="144"/>
        <v>Wallace</v>
      </c>
      <c r="F1416" s="84" t="str">
        <f t="shared" si="145"/>
        <v>Shepperson</v>
      </c>
      <c r="G1416" s="84" t="str">
        <f t="shared" si="146"/>
        <v>Men Senior</v>
      </c>
      <c r="H1416" s="84" t="str">
        <f t="shared" si="147"/>
        <v>Steenbras</v>
      </c>
      <c r="I1416" s="123"/>
      <c r="J1416" s="123" t="s">
        <v>8</v>
      </c>
      <c r="K1416" s="123">
        <v>65</v>
      </c>
      <c r="L1416" s="122">
        <f t="shared" si="148"/>
        <v>2.2000000000000002</v>
      </c>
      <c r="M1416" s="122">
        <f t="shared" si="149"/>
        <v>2.2000000000000002</v>
      </c>
    </row>
    <row r="1417" spans="1:13" x14ac:dyDescent="0.2">
      <c r="A1417" s="86" t="s">
        <v>2112</v>
      </c>
      <c r="B1417" s="85">
        <v>44450</v>
      </c>
      <c r="C1417" s="86" t="s">
        <v>2113</v>
      </c>
      <c r="D1417" s="123" t="s">
        <v>1719</v>
      </c>
      <c r="E1417" s="84" t="str">
        <f t="shared" si="144"/>
        <v>Wallace</v>
      </c>
      <c r="F1417" s="84" t="str">
        <f t="shared" si="145"/>
        <v>Shepperson</v>
      </c>
      <c r="G1417" s="84" t="str">
        <f t="shared" si="146"/>
        <v>Men Senior</v>
      </c>
      <c r="H1417" s="84" t="str">
        <f t="shared" si="147"/>
        <v>Steenbras</v>
      </c>
      <c r="I1417" s="123"/>
      <c r="J1417" s="123" t="s">
        <v>20</v>
      </c>
      <c r="K1417" s="123">
        <v>66</v>
      </c>
      <c r="L1417" s="122">
        <f t="shared" si="148"/>
        <v>1</v>
      </c>
      <c r="M1417" s="122">
        <f t="shared" si="149"/>
        <v>1</v>
      </c>
    </row>
    <row r="1418" spans="1:13" x14ac:dyDescent="0.2">
      <c r="A1418" s="86" t="s">
        <v>2112</v>
      </c>
      <c r="B1418" s="85">
        <v>44450</v>
      </c>
      <c r="C1418" s="86" t="s">
        <v>2113</v>
      </c>
      <c r="D1418" s="123" t="s">
        <v>855</v>
      </c>
      <c r="E1418" s="84" t="str">
        <f t="shared" si="144"/>
        <v>Johnny</v>
      </c>
      <c r="F1418" s="84" t="str">
        <f t="shared" si="145"/>
        <v>Van Der Westhuizen</v>
      </c>
      <c r="G1418" s="84" t="str">
        <f t="shared" si="146"/>
        <v>Men Senior</v>
      </c>
      <c r="H1418" s="84" t="str">
        <f t="shared" si="147"/>
        <v>Steenbras</v>
      </c>
      <c r="I1418" s="123"/>
      <c r="J1418" s="123"/>
      <c r="K1418" s="123"/>
      <c r="L1418" s="122" t="str">
        <f t="shared" si="148"/>
        <v/>
      </c>
      <c r="M1418" s="122" t="str">
        <f t="shared" si="149"/>
        <v/>
      </c>
    </row>
    <row r="1419" spans="1:13" x14ac:dyDescent="0.2">
      <c r="A1419" s="86" t="s">
        <v>2112</v>
      </c>
      <c r="B1419" s="85">
        <v>44450</v>
      </c>
      <c r="C1419" s="86" t="s">
        <v>2113</v>
      </c>
      <c r="D1419" s="123" t="s">
        <v>1720</v>
      </c>
      <c r="E1419" s="84" t="str">
        <f t="shared" si="144"/>
        <v>Tertia</v>
      </c>
      <c r="F1419" s="84" t="str">
        <f t="shared" si="145"/>
        <v>Roos</v>
      </c>
      <c r="G1419" s="84" t="str">
        <f t="shared" si="146"/>
        <v>Ladies Senior</v>
      </c>
      <c r="H1419" s="84" t="str">
        <f t="shared" si="147"/>
        <v>Steenbras</v>
      </c>
      <c r="I1419" s="123"/>
      <c r="J1419" s="123"/>
      <c r="K1419" s="123"/>
      <c r="L1419" s="122" t="str">
        <f t="shared" si="148"/>
        <v/>
      </c>
      <c r="M1419" s="122" t="str">
        <f t="shared" si="149"/>
        <v/>
      </c>
    </row>
    <row r="1420" spans="1:13" x14ac:dyDescent="0.2">
      <c r="A1420" s="86" t="s">
        <v>2112</v>
      </c>
      <c r="B1420" s="85">
        <v>44450</v>
      </c>
      <c r="C1420" s="86" t="s">
        <v>2113</v>
      </c>
      <c r="D1420" s="123" t="s">
        <v>591</v>
      </c>
      <c r="E1420" s="84" t="str">
        <f t="shared" si="144"/>
        <v>Danie</v>
      </c>
      <c r="F1420" s="84" t="str">
        <f t="shared" si="145"/>
        <v>Klopper</v>
      </c>
      <c r="G1420" s="84" t="str">
        <f t="shared" si="146"/>
        <v>Men Senior</v>
      </c>
      <c r="H1420" s="84" t="str">
        <f t="shared" si="147"/>
        <v>Steenbras</v>
      </c>
      <c r="I1420" s="123"/>
      <c r="J1420" s="123" t="s">
        <v>1406</v>
      </c>
      <c r="K1420" s="123">
        <v>140</v>
      </c>
      <c r="L1420" s="122">
        <f t="shared" si="148"/>
        <v>12</v>
      </c>
      <c r="M1420" s="122">
        <f t="shared" si="149"/>
        <v>12</v>
      </c>
    </row>
    <row r="1421" spans="1:13" x14ac:dyDescent="0.2">
      <c r="A1421" s="86" t="s">
        <v>2112</v>
      </c>
      <c r="B1421" s="85">
        <v>44450</v>
      </c>
      <c r="C1421" s="86" t="s">
        <v>2113</v>
      </c>
      <c r="D1421" s="123" t="s">
        <v>591</v>
      </c>
      <c r="E1421" s="84" t="str">
        <f t="shared" si="144"/>
        <v>Danie</v>
      </c>
      <c r="F1421" s="84" t="str">
        <f t="shared" si="145"/>
        <v>Klopper</v>
      </c>
      <c r="G1421" s="84" t="str">
        <f t="shared" si="146"/>
        <v>Men Senior</v>
      </c>
      <c r="H1421" s="84" t="str">
        <f t="shared" si="147"/>
        <v>Steenbras</v>
      </c>
      <c r="I1421" s="123"/>
      <c r="J1421" s="123" t="s">
        <v>1404</v>
      </c>
      <c r="K1421" s="123">
        <v>165</v>
      </c>
      <c r="L1421" s="122">
        <f t="shared" si="148"/>
        <v>62</v>
      </c>
      <c r="M1421" s="122">
        <f t="shared" si="149"/>
        <v>62</v>
      </c>
    </row>
    <row r="1422" spans="1:13" x14ac:dyDescent="0.2">
      <c r="A1422" s="86" t="s">
        <v>2112</v>
      </c>
      <c r="B1422" s="85">
        <v>44450</v>
      </c>
      <c r="C1422" s="86" t="s">
        <v>2113</v>
      </c>
      <c r="D1422" s="123" t="s">
        <v>1644</v>
      </c>
      <c r="E1422" s="84" t="str">
        <f t="shared" si="144"/>
        <v>Maryna</v>
      </c>
      <c r="F1422" s="84" t="str">
        <f t="shared" si="145"/>
        <v>Viljoen</v>
      </c>
      <c r="G1422" s="84" t="str">
        <f t="shared" si="146"/>
        <v>Ladies Senior</v>
      </c>
      <c r="H1422" s="84" t="str">
        <f t="shared" si="147"/>
        <v>Steenbras</v>
      </c>
      <c r="I1422" s="123" t="s">
        <v>19</v>
      </c>
      <c r="J1422" s="123"/>
      <c r="K1422" s="123">
        <v>50</v>
      </c>
      <c r="L1422" s="122">
        <f t="shared" si="148"/>
        <v>1.3</v>
      </c>
      <c r="M1422" s="122">
        <f t="shared" si="149"/>
        <v>1.3</v>
      </c>
    </row>
    <row r="1423" spans="1:13" x14ac:dyDescent="0.2">
      <c r="A1423" s="86" t="s">
        <v>2112</v>
      </c>
      <c r="B1423" s="85">
        <v>44450</v>
      </c>
      <c r="C1423" s="86" t="s">
        <v>2113</v>
      </c>
      <c r="D1423" s="123" t="s">
        <v>779</v>
      </c>
      <c r="E1423" s="84" t="str">
        <f t="shared" si="144"/>
        <v>Dirk</v>
      </c>
      <c r="F1423" s="84" t="str">
        <f t="shared" si="145"/>
        <v>Hansen</v>
      </c>
      <c r="G1423" s="84" t="str">
        <f t="shared" si="146"/>
        <v>Men Senior</v>
      </c>
      <c r="H1423" s="84" t="str">
        <f t="shared" si="147"/>
        <v>Steenbras</v>
      </c>
      <c r="I1423" s="123"/>
      <c r="J1423" s="123"/>
      <c r="K1423" s="123"/>
      <c r="L1423" s="122" t="str">
        <f t="shared" si="148"/>
        <v/>
      </c>
      <c r="M1423" s="122" t="str">
        <f t="shared" si="149"/>
        <v/>
      </c>
    </row>
    <row r="1424" spans="1:13" x14ac:dyDescent="0.2">
      <c r="A1424" s="86" t="s">
        <v>2112</v>
      </c>
      <c r="B1424" s="85">
        <v>44450</v>
      </c>
      <c r="C1424" s="86" t="s">
        <v>2113</v>
      </c>
      <c r="D1424" s="123" t="s">
        <v>630</v>
      </c>
      <c r="E1424" s="84" t="str">
        <f t="shared" si="144"/>
        <v>Burger</v>
      </c>
      <c r="F1424" s="84" t="str">
        <f t="shared" si="145"/>
        <v>Van Taak</v>
      </c>
      <c r="G1424" s="84" t="str">
        <f t="shared" si="146"/>
        <v>Men Senior</v>
      </c>
      <c r="H1424" s="84" t="str">
        <f t="shared" si="147"/>
        <v>Steenbras</v>
      </c>
      <c r="I1424" s="123"/>
      <c r="J1424" s="123" t="s">
        <v>1405</v>
      </c>
      <c r="K1424" s="123">
        <v>121</v>
      </c>
      <c r="L1424" s="122">
        <f t="shared" si="148"/>
        <v>8.3000000000000007</v>
      </c>
      <c r="M1424" s="122">
        <f t="shared" si="149"/>
        <v>8.3000000000000007</v>
      </c>
    </row>
    <row r="1425" spans="1:13" x14ac:dyDescent="0.2">
      <c r="A1425" s="86" t="s">
        <v>2112</v>
      </c>
      <c r="B1425" s="85">
        <v>44450</v>
      </c>
      <c r="C1425" s="86" t="s">
        <v>2113</v>
      </c>
      <c r="D1425" s="123" t="s">
        <v>774</v>
      </c>
      <c r="E1425" s="84" t="str">
        <f t="shared" si="144"/>
        <v>Jayden</v>
      </c>
      <c r="F1425" s="84" t="str">
        <f t="shared" si="145"/>
        <v>Hansen</v>
      </c>
      <c r="G1425" s="84" t="str">
        <f t="shared" si="146"/>
        <v>Men U/16</v>
      </c>
      <c r="H1425" s="84" t="str">
        <f t="shared" si="147"/>
        <v>Steenbras</v>
      </c>
      <c r="I1425" s="123"/>
      <c r="J1425" s="123"/>
      <c r="K1425" s="123"/>
      <c r="L1425" s="122" t="str">
        <f t="shared" si="148"/>
        <v/>
      </c>
      <c r="M1425" s="122" t="str">
        <f t="shared" si="149"/>
        <v/>
      </c>
    </row>
    <row r="1426" spans="1:13" x14ac:dyDescent="0.2">
      <c r="A1426" s="86" t="s">
        <v>2112</v>
      </c>
      <c r="B1426" s="85">
        <v>44450</v>
      </c>
      <c r="C1426" s="86" t="s">
        <v>2113</v>
      </c>
      <c r="D1426" s="123" t="s">
        <v>1787</v>
      </c>
      <c r="E1426" s="84" t="str">
        <f t="shared" si="144"/>
        <v>Herman</v>
      </c>
      <c r="F1426" s="84" t="str">
        <f t="shared" si="145"/>
        <v>Swanepoel</v>
      </c>
      <c r="G1426" s="84" t="str">
        <f t="shared" si="146"/>
        <v>Men Senior</v>
      </c>
      <c r="H1426" s="84" t="str">
        <f t="shared" si="147"/>
        <v>Steenbras</v>
      </c>
      <c r="I1426" s="123" t="s">
        <v>19</v>
      </c>
      <c r="J1426" s="123"/>
      <c r="K1426" s="123">
        <v>54</v>
      </c>
      <c r="L1426" s="122">
        <f t="shared" si="148"/>
        <v>1.6</v>
      </c>
      <c r="M1426" s="122">
        <f t="shared" si="149"/>
        <v>1.6</v>
      </c>
    </row>
    <row r="1427" spans="1:13" x14ac:dyDescent="0.2">
      <c r="A1427" s="86" t="s">
        <v>2112</v>
      </c>
      <c r="B1427" s="85">
        <v>44450</v>
      </c>
      <c r="C1427" s="86" t="s">
        <v>2113</v>
      </c>
      <c r="D1427" s="123" t="s">
        <v>1787</v>
      </c>
      <c r="E1427" s="84" t="str">
        <f t="shared" si="144"/>
        <v>Herman</v>
      </c>
      <c r="F1427" s="84" t="str">
        <f t="shared" si="145"/>
        <v>Swanepoel</v>
      </c>
      <c r="G1427" s="84" t="str">
        <f t="shared" si="146"/>
        <v>Men Senior</v>
      </c>
      <c r="H1427" s="84" t="str">
        <f t="shared" si="147"/>
        <v>Steenbras</v>
      </c>
      <c r="I1427" s="123" t="s">
        <v>19</v>
      </c>
      <c r="J1427" s="123"/>
      <c r="K1427" s="123">
        <v>47</v>
      </c>
      <c r="L1427" s="122">
        <f t="shared" si="148"/>
        <v>1.1000000000000001</v>
      </c>
      <c r="M1427" s="122">
        <f t="shared" si="149"/>
        <v>1.1000000000000001</v>
      </c>
    </row>
    <row r="1428" spans="1:13" x14ac:dyDescent="0.2">
      <c r="A1428" s="86" t="s">
        <v>2112</v>
      </c>
      <c r="B1428" s="85">
        <v>44450</v>
      </c>
      <c r="C1428" s="86" t="s">
        <v>2113</v>
      </c>
      <c r="D1428" s="123" t="s">
        <v>545</v>
      </c>
      <c r="E1428" s="84" t="str">
        <f t="shared" si="144"/>
        <v>Andre</v>
      </c>
      <c r="F1428" s="84" t="str">
        <f t="shared" si="145"/>
        <v>Coetzee</v>
      </c>
      <c r="G1428" s="84" t="str">
        <f t="shared" si="146"/>
        <v>Men Grand Masters</v>
      </c>
      <c r="H1428" s="84" t="str">
        <f t="shared" si="147"/>
        <v>Namib Park</v>
      </c>
      <c r="I1428" s="123"/>
      <c r="J1428" s="123" t="s">
        <v>1405</v>
      </c>
      <c r="K1428" s="123">
        <v>160</v>
      </c>
      <c r="L1428" s="122">
        <f t="shared" si="148"/>
        <v>21.7</v>
      </c>
      <c r="M1428" s="122">
        <f t="shared" si="149"/>
        <v>21.7</v>
      </c>
    </row>
    <row r="1429" spans="1:13" x14ac:dyDescent="0.2">
      <c r="A1429" s="86" t="s">
        <v>2112</v>
      </c>
      <c r="B1429" s="85">
        <v>44450</v>
      </c>
      <c r="C1429" s="86" t="s">
        <v>2113</v>
      </c>
      <c r="D1429" s="123" t="s">
        <v>545</v>
      </c>
      <c r="E1429" s="84" t="str">
        <f t="shared" si="144"/>
        <v>Andre</v>
      </c>
      <c r="F1429" s="84" t="str">
        <f t="shared" si="145"/>
        <v>Coetzee</v>
      </c>
      <c r="G1429" s="84" t="str">
        <f t="shared" si="146"/>
        <v>Men Grand Masters</v>
      </c>
      <c r="H1429" s="84" t="str">
        <f t="shared" si="147"/>
        <v>Namib Park</v>
      </c>
      <c r="I1429" s="123"/>
      <c r="J1429" s="123" t="s">
        <v>1405</v>
      </c>
      <c r="K1429" s="123">
        <v>156</v>
      </c>
      <c r="L1429" s="122">
        <f t="shared" si="148"/>
        <v>19.899999999999999</v>
      </c>
      <c r="M1429" s="122">
        <f t="shared" si="149"/>
        <v>19.899999999999999</v>
      </c>
    </row>
    <row r="1430" spans="1:13" x14ac:dyDescent="0.2">
      <c r="A1430" s="86" t="s">
        <v>2112</v>
      </c>
      <c r="B1430" s="85">
        <v>44450</v>
      </c>
      <c r="C1430" s="86" t="s">
        <v>2113</v>
      </c>
      <c r="D1430" s="123" t="s">
        <v>699</v>
      </c>
      <c r="E1430" s="84" t="str">
        <f t="shared" si="144"/>
        <v>Coennie</v>
      </c>
      <c r="F1430" s="84" t="str">
        <f t="shared" si="145"/>
        <v>Steyn</v>
      </c>
      <c r="G1430" s="84" t="str">
        <f t="shared" si="146"/>
        <v>Men Grand Masters</v>
      </c>
      <c r="H1430" s="84" t="str">
        <f t="shared" si="147"/>
        <v>Namib Park</v>
      </c>
      <c r="I1430" s="123"/>
      <c r="J1430" s="123" t="s">
        <v>1405</v>
      </c>
      <c r="K1430" s="123">
        <v>173</v>
      </c>
      <c r="L1430" s="122">
        <f t="shared" si="148"/>
        <v>28.4</v>
      </c>
      <c r="M1430" s="122">
        <f t="shared" si="149"/>
        <v>28.4</v>
      </c>
    </row>
    <row r="1431" spans="1:13" x14ac:dyDescent="0.2">
      <c r="A1431" s="86" t="s">
        <v>2112</v>
      </c>
      <c r="B1431" s="85">
        <v>44450</v>
      </c>
      <c r="C1431" s="86" t="s">
        <v>2113</v>
      </c>
      <c r="D1431" s="123" t="s">
        <v>699</v>
      </c>
      <c r="E1431" s="84" t="str">
        <f t="shared" si="144"/>
        <v>Coennie</v>
      </c>
      <c r="F1431" s="84" t="str">
        <f t="shared" si="145"/>
        <v>Steyn</v>
      </c>
      <c r="G1431" s="84" t="str">
        <f t="shared" si="146"/>
        <v>Men Grand Masters</v>
      </c>
      <c r="H1431" s="84" t="str">
        <f t="shared" si="147"/>
        <v>Namib Park</v>
      </c>
      <c r="I1431" s="123"/>
      <c r="J1431" s="123" t="s">
        <v>1406</v>
      </c>
      <c r="K1431" s="123">
        <v>127</v>
      </c>
      <c r="L1431" s="122">
        <f t="shared" si="148"/>
        <v>8.5</v>
      </c>
      <c r="M1431" s="122">
        <f t="shared" si="149"/>
        <v>8.5</v>
      </c>
    </row>
    <row r="1432" spans="1:13" x14ac:dyDescent="0.2">
      <c r="A1432" s="86" t="s">
        <v>2112</v>
      </c>
      <c r="B1432" s="85">
        <v>44450</v>
      </c>
      <c r="C1432" s="86" t="s">
        <v>2113</v>
      </c>
      <c r="D1432" s="123" t="s">
        <v>737</v>
      </c>
      <c r="E1432" s="84" t="str">
        <f t="shared" ref="E1432:E1495" si="150">IF(D1432="","",VLOOKUP(D1432,Master,3,FALSE))</f>
        <v>Abriana</v>
      </c>
      <c r="F1432" s="84" t="str">
        <f t="shared" ref="F1432:F1495" si="151">IF(D1432="","",VLOOKUP(D1432,Master,4,FALSE))</f>
        <v>Koberzig</v>
      </c>
      <c r="G1432" s="84" t="str">
        <f t="shared" ref="G1432:G1495" si="152">IF(D1432="","",VLOOKUP(D1432,Master,5,FALSE))</f>
        <v>Ladies Senior</v>
      </c>
      <c r="H1432" s="84" t="str">
        <f t="shared" ref="H1432:H1495" si="153">IF(D1432="","",VLOOKUP(D1432,Master,2,FALSE))</f>
        <v>Namib Park</v>
      </c>
      <c r="I1432" s="123" t="s">
        <v>19</v>
      </c>
      <c r="J1432" s="123"/>
      <c r="K1432" s="123">
        <v>53</v>
      </c>
      <c r="L1432" s="122">
        <f t="shared" ref="L1432:L1495" si="154">IF(K1432="","",IF(I1432="",ROUND(HLOOKUP(J1432,kgList,K1432,FALSE),1),ROUND(HLOOKUP(I1432,kgList,K1432,FALSE),1)))</f>
        <v>1.5</v>
      </c>
      <c r="M1432" s="122">
        <f t="shared" ref="M1432:M1495" si="155">IF(L1432="","",IF(COUNTA(I1432:J1432)&gt;1,"Edible or Inedible",IF(COUNTA(I1432)=1,L1432*1,IF(COUNTA(J1432)=1,L1432*1,"ERROR"))))</f>
        <v>1.5</v>
      </c>
    </row>
    <row r="1433" spans="1:13" x14ac:dyDescent="0.2">
      <c r="A1433" s="86" t="s">
        <v>2112</v>
      </c>
      <c r="B1433" s="85">
        <v>44450</v>
      </c>
      <c r="C1433" s="86" t="s">
        <v>2113</v>
      </c>
      <c r="D1433" s="123" t="s">
        <v>737</v>
      </c>
      <c r="E1433" s="84" t="str">
        <f t="shared" si="150"/>
        <v>Abriana</v>
      </c>
      <c r="F1433" s="84" t="str">
        <f t="shared" si="151"/>
        <v>Koberzig</v>
      </c>
      <c r="G1433" s="84" t="str">
        <f t="shared" si="152"/>
        <v>Ladies Senior</v>
      </c>
      <c r="H1433" s="84" t="str">
        <f t="shared" si="153"/>
        <v>Namib Park</v>
      </c>
      <c r="I1433" s="123" t="s">
        <v>9</v>
      </c>
      <c r="J1433" s="123"/>
      <c r="K1433" s="123">
        <v>33</v>
      </c>
      <c r="L1433" s="122">
        <f t="shared" si="154"/>
        <v>0.7</v>
      </c>
      <c r="M1433" s="122">
        <f t="shared" si="155"/>
        <v>0.7</v>
      </c>
    </row>
    <row r="1434" spans="1:13" x14ac:dyDescent="0.2">
      <c r="A1434" s="86" t="s">
        <v>2112</v>
      </c>
      <c r="B1434" s="85">
        <v>44450</v>
      </c>
      <c r="C1434" s="86" t="s">
        <v>2113</v>
      </c>
      <c r="D1434" s="123" t="s">
        <v>783</v>
      </c>
      <c r="E1434" s="84" t="str">
        <f t="shared" si="150"/>
        <v>Rhyno</v>
      </c>
      <c r="F1434" s="84" t="str">
        <f t="shared" si="151"/>
        <v>Koberzig</v>
      </c>
      <c r="G1434" s="84" t="str">
        <f t="shared" si="152"/>
        <v>Men Senior</v>
      </c>
      <c r="H1434" s="84" t="str">
        <f t="shared" si="153"/>
        <v>Namib Park</v>
      </c>
      <c r="I1434" s="123"/>
      <c r="J1434" s="123" t="s">
        <v>1405</v>
      </c>
      <c r="K1434" s="123">
        <v>145</v>
      </c>
      <c r="L1434" s="122">
        <f t="shared" si="154"/>
        <v>15.5</v>
      </c>
      <c r="M1434" s="122">
        <f t="shared" si="155"/>
        <v>15.5</v>
      </c>
    </row>
    <row r="1435" spans="1:13" x14ac:dyDescent="0.2">
      <c r="A1435" s="86" t="s">
        <v>2112</v>
      </c>
      <c r="B1435" s="85">
        <v>44450</v>
      </c>
      <c r="C1435" s="86" t="s">
        <v>2113</v>
      </c>
      <c r="D1435" s="123" t="s">
        <v>574</v>
      </c>
      <c r="E1435" s="84" t="str">
        <f t="shared" si="150"/>
        <v>Johan</v>
      </c>
      <c r="F1435" s="84" t="str">
        <f t="shared" si="151"/>
        <v>Bruwer</v>
      </c>
      <c r="G1435" s="84" t="str">
        <f t="shared" si="152"/>
        <v>Men Senior</v>
      </c>
      <c r="H1435" s="84" t="str">
        <f t="shared" si="153"/>
        <v>Namib Park</v>
      </c>
      <c r="I1435" s="123" t="s">
        <v>24</v>
      </c>
      <c r="J1435" s="123"/>
      <c r="K1435" s="123">
        <v>74</v>
      </c>
      <c r="L1435" s="122">
        <f t="shared" si="154"/>
        <v>8.4</v>
      </c>
      <c r="M1435" s="122">
        <f t="shared" si="155"/>
        <v>8.4</v>
      </c>
    </row>
    <row r="1436" spans="1:13" x14ac:dyDescent="0.2">
      <c r="A1436" s="86" t="s">
        <v>2112</v>
      </c>
      <c r="B1436" s="85">
        <v>44450</v>
      </c>
      <c r="C1436" s="86" t="s">
        <v>2113</v>
      </c>
      <c r="D1436" s="123" t="s">
        <v>574</v>
      </c>
      <c r="E1436" s="84" t="str">
        <f t="shared" si="150"/>
        <v>Johan</v>
      </c>
      <c r="F1436" s="84" t="str">
        <f t="shared" si="151"/>
        <v>Bruwer</v>
      </c>
      <c r="G1436" s="84" t="str">
        <f t="shared" si="152"/>
        <v>Men Senior</v>
      </c>
      <c r="H1436" s="84" t="str">
        <f t="shared" si="153"/>
        <v>Namib Park</v>
      </c>
      <c r="I1436" s="123" t="s">
        <v>19</v>
      </c>
      <c r="J1436" s="123"/>
      <c r="K1436" s="123">
        <v>53</v>
      </c>
      <c r="L1436" s="122">
        <f t="shared" si="154"/>
        <v>1.5</v>
      </c>
      <c r="M1436" s="122">
        <f t="shared" si="155"/>
        <v>1.5</v>
      </c>
    </row>
    <row r="1437" spans="1:13" x14ac:dyDescent="0.2">
      <c r="A1437" s="86" t="s">
        <v>2112</v>
      </c>
      <c r="B1437" s="85">
        <v>44450</v>
      </c>
      <c r="C1437" s="86" t="s">
        <v>2113</v>
      </c>
      <c r="D1437" s="123" t="s">
        <v>1863</v>
      </c>
      <c r="E1437" s="84" t="str">
        <f t="shared" si="150"/>
        <v>Ryno</v>
      </c>
      <c r="F1437" s="84" t="str">
        <f t="shared" si="151"/>
        <v>Enslin</v>
      </c>
      <c r="G1437" s="84" t="str">
        <f t="shared" si="152"/>
        <v>Men Senior</v>
      </c>
      <c r="H1437" s="84" t="str">
        <f t="shared" si="153"/>
        <v>Namib Park</v>
      </c>
      <c r="I1437" s="123"/>
      <c r="J1437" s="123" t="s">
        <v>1405</v>
      </c>
      <c r="K1437" s="123">
        <v>131</v>
      </c>
      <c r="L1437" s="122">
        <f t="shared" si="154"/>
        <v>10.9</v>
      </c>
      <c r="M1437" s="122">
        <f t="shared" si="155"/>
        <v>10.9</v>
      </c>
    </row>
    <row r="1438" spans="1:13" x14ac:dyDescent="0.2">
      <c r="A1438" s="86" t="s">
        <v>2112</v>
      </c>
      <c r="B1438" s="85">
        <v>44450</v>
      </c>
      <c r="C1438" s="86" t="s">
        <v>2113</v>
      </c>
      <c r="D1438" s="123" t="s">
        <v>1863</v>
      </c>
      <c r="E1438" s="84" t="str">
        <f t="shared" si="150"/>
        <v>Ryno</v>
      </c>
      <c r="F1438" s="84" t="str">
        <f t="shared" si="151"/>
        <v>Enslin</v>
      </c>
      <c r="G1438" s="84" t="str">
        <f t="shared" si="152"/>
        <v>Men Senior</v>
      </c>
      <c r="H1438" s="84" t="str">
        <f t="shared" si="153"/>
        <v>Namib Park</v>
      </c>
      <c r="I1438" s="123"/>
      <c r="J1438" s="123" t="s">
        <v>1405</v>
      </c>
      <c r="K1438" s="123">
        <v>115</v>
      </c>
      <c r="L1438" s="122">
        <f t="shared" si="154"/>
        <v>7</v>
      </c>
      <c r="M1438" s="122">
        <f t="shared" si="155"/>
        <v>7</v>
      </c>
    </row>
    <row r="1439" spans="1:13" x14ac:dyDescent="0.2">
      <c r="A1439" s="86" t="s">
        <v>2112</v>
      </c>
      <c r="B1439" s="85">
        <v>44450</v>
      </c>
      <c r="C1439" s="86" t="s">
        <v>2113</v>
      </c>
      <c r="D1439" s="123" t="s">
        <v>1863</v>
      </c>
      <c r="E1439" s="84" t="str">
        <f t="shared" si="150"/>
        <v>Ryno</v>
      </c>
      <c r="F1439" s="84" t="str">
        <f t="shared" si="151"/>
        <v>Enslin</v>
      </c>
      <c r="G1439" s="84" t="str">
        <f t="shared" si="152"/>
        <v>Men Senior</v>
      </c>
      <c r="H1439" s="84" t="str">
        <f t="shared" si="153"/>
        <v>Namib Park</v>
      </c>
      <c r="I1439" s="123"/>
      <c r="J1439" s="123" t="s">
        <v>1405</v>
      </c>
      <c r="K1439" s="123">
        <v>102</v>
      </c>
      <c r="L1439" s="122">
        <f t="shared" si="154"/>
        <v>4.5999999999999996</v>
      </c>
      <c r="M1439" s="122">
        <f t="shared" si="155"/>
        <v>4.5999999999999996</v>
      </c>
    </row>
    <row r="1440" spans="1:13" x14ac:dyDescent="0.2">
      <c r="A1440" s="86" t="s">
        <v>2112</v>
      </c>
      <c r="B1440" s="85">
        <v>44450</v>
      </c>
      <c r="C1440" s="86" t="s">
        <v>2113</v>
      </c>
      <c r="D1440" s="123" t="s">
        <v>1863</v>
      </c>
      <c r="E1440" s="84" t="str">
        <f t="shared" si="150"/>
        <v>Ryno</v>
      </c>
      <c r="F1440" s="84" t="str">
        <f t="shared" si="151"/>
        <v>Enslin</v>
      </c>
      <c r="G1440" s="84" t="str">
        <f t="shared" si="152"/>
        <v>Men Senior</v>
      </c>
      <c r="H1440" s="84" t="str">
        <f t="shared" si="153"/>
        <v>Namib Park</v>
      </c>
      <c r="I1440" s="123" t="s">
        <v>19</v>
      </c>
      <c r="J1440" s="123"/>
      <c r="K1440" s="123">
        <v>58</v>
      </c>
      <c r="L1440" s="122">
        <f t="shared" si="154"/>
        <v>2</v>
      </c>
      <c r="M1440" s="122">
        <f t="shared" si="155"/>
        <v>2</v>
      </c>
    </row>
    <row r="1441" spans="1:13" x14ac:dyDescent="0.2">
      <c r="A1441" s="86" t="s">
        <v>2112</v>
      </c>
      <c r="B1441" s="85">
        <v>44450</v>
      </c>
      <c r="C1441" s="86" t="s">
        <v>2113</v>
      </c>
      <c r="D1441" s="123" t="s">
        <v>1864</v>
      </c>
      <c r="E1441" s="84" t="str">
        <f t="shared" si="150"/>
        <v>Wanda</v>
      </c>
      <c r="F1441" s="84" t="str">
        <f t="shared" si="151"/>
        <v>Enslin</v>
      </c>
      <c r="G1441" s="84" t="str">
        <f t="shared" si="152"/>
        <v>Ladies Senior</v>
      </c>
      <c r="H1441" s="84" t="str">
        <f t="shared" si="153"/>
        <v>Namib Park</v>
      </c>
      <c r="I1441" s="123"/>
      <c r="J1441" s="123" t="s">
        <v>1405</v>
      </c>
      <c r="K1441" s="123">
        <v>95</v>
      </c>
      <c r="L1441" s="122">
        <f t="shared" si="154"/>
        <v>3.6</v>
      </c>
      <c r="M1441" s="122">
        <f t="shared" si="155"/>
        <v>3.6</v>
      </c>
    </row>
    <row r="1442" spans="1:13" x14ac:dyDescent="0.2">
      <c r="A1442" s="86" t="s">
        <v>2112</v>
      </c>
      <c r="B1442" s="85">
        <v>44450</v>
      </c>
      <c r="C1442" s="86" t="s">
        <v>2113</v>
      </c>
      <c r="D1442" s="123" t="s">
        <v>1864</v>
      </c>
      <c r="E1442" s="84" t="str">
        <f t="shared" si="150"/>
        <v>Wanda</v>
      </c>
      <c r="F1442" s="84" t="str">
        <f t="shared" si="151"/>
        <v>Enslin</v>
      </c>
      <c r="G1442" s="84" t="str">
        <f t="shared" si="152"/>
        <v>Ladies Senior</v>
      </c>
      <c r="H1442" s="84" t="str">
        <f t="shared" si="153"/>
        <v>Namib Park</v>
      </c>
      <c r="I1442" s="123"/>
      <c r="J1442" s="123" t="s">
        <v>1405</v>
      </c>
      <c r="K1442" s="123">
        <v>80</v>
      </c>
      <c r="L1442" s="122">
        <f t="shared" si="154"/>
        <v>2</v>
      </c>
      <c r="M1442" s="122">
        <f t="shared" si="155"/>
        <v>2</v>
      </c>
    </row>
    <row r="1443" spans="1:13" x14ac:dyDescent="0.2">
      <c r="A1443" s="86" t="s">
        <v>2112</v>
      </c>
      <c r="B1443" s="85">
        <v>44450</v>
      </c>
      <c r="C1443" s="86" t="s">
        <v>2113</v>
      </c>
      <c r="D1443" s="123" t="s">
        <v>1107</v>
      </c>
      <c r="E1443" s="84" t="str">
        <f t="shared" si="150"/>
        <v>Andre</v>
      </c>
      <c r="F1443" s="84" t="str">
        <f t="shared" si="151"/>
        <v>Vermaak</v>
      </c>
      <c r="G1443" s="84" t="str">
        <f t="shared" si="152"/>
        <v>Men Senior</v>
      </c>
      <c r="H1443" s="84" t="str">
        <f t="shared" si="153"/>
        <v>Namib Park</v>
      </c>
      <c r="I1443" s="123"/>
      <c r="J1443" s="123"/>
      <c r="K1443" s="123"/>
      <c r="L1443" s="122" t="str">
        <f t="shared" si="154"/>
        <v/>
      </c>
      <c r="M1443" s="122" t="str">
        <f t="shared" si="155"/>
        <v/>
      </c>
    </row>
    <row r="1444" spans="1:13" x14ac:dyDescent="0.2">
      <c r="A1444" s="86" t="s">
        <v>2112</v>
      </c>
      <c r="B1444" s="85">
        <v>44450</v>
      </c>
      <c r="C1444" s="86" t="s">
        <v>2113</v>
      </c>
      <c r="D1444" s="123" t="s">
        <v>679</v>
      </c>
      <c r="E1444" s="84" t="str">
        <f t="shared" si="150"/>
        <v>Robert</v>
      </c>
      <c r="F1444" s="84" t="str">
        <f t="shared" si="151"/>
        <v>Moyce</v>
      </c>
      <c r="G1444" s="84" t="str">
        <f t="shared" si="152"/>
        <v>Men Master</v>
      </c>
      <c r="H1444" s="84" t="str">
        <f t="shared" si="153"/>
        <v>Namib Park</v>
      </c>
      <c r="I1444" s="123"/>
      <c r="J1444" s="123" t="s">
        <v>1405</v>
      </c>
      <c r="K1444" s="123">
        <v>151</v>
      </c>
      <c r="L1444" s="122">
        <f t="shared" si="154"/>
        <v>17.8</v>
      </c>
      <c r="M1444" s="122">
        <f t="shared" si="155"/>
        <v>17.8</v>
      </c>
    </row>
    <row r="1445" spans="1:13" x14ac:dyDescent="0.2">
      <c r="A1445" s="86" t="s">
        <v>2112</v>
      </c>
      <c r="B1445" s="85">
        <v>44450</v>
      </c>
      <c r="C1445" s="86" t="s">
        <v>2113</v>
      </c>
      <c r="D1445" s="123" t="s">
        <v>550</v>
      </c>
      <c r="E1445" s="84" t="str">
        <f t="shared" si="150"/>
        <v>Rodger</v>
      </c>
      <c r="F1445" s="84" t="str">
        <f t="shared" si="151"/>
        <v>Boon</v>
      </c>
      <c r="G1445" s="84" t="str">
        <f t="shared" si="152"/>
        <v>Men Master</v>
      </c>
      <c r="H1445" s="84" t="str">
        <f t="shared" si="153"/>
        <v>Namib Park</v>
      </c>
      <c r="I1445" s="123"/>
      <c r="J1445" s="123" t="s">
        <v>1405</v>
      </c>
      <c r="K1445" s="123">
        <v>150</v>
      </c>
      <c r="L1445" s="122">
        <f t="shared" si="154"/>
        <v>17.399999999999999</v>
      </c>
      <c r="M1445" s="122">
        <f t="shared" si="155"/>
        <v>17.399999999999999</v>
      </c>
    </row>
    <row r="1446" spans="1:13" x14ac:dyDescent="0.2">
      <c r="A1446" s="86" t="s">
        <v>2112</v>
      </c>
      <c r="B1446" s="85">
        <v>44450</v>
      </c>
      <c r="C1446" s="86" t="s">
        <v>2113</v>
      </c>
      <c r="D1446" s="123" t="s">
        <v>1754</v>
      </c>
      <c r="E1446" s="84" t="str">
        <f t="shared" si="150"/>
        <v>Johan</v>
      </c>
      <c r="F1446" s="84" t="str">
        <f t="shared" si="151"/>
        <v>Van Niekerk</v>
      </c>
      <c r="G1446" s="84" t="str">
        <f t="shared" si="152"/>
        <v>Men Senior</v>
      </c>
      <c r="H1446" s="84" t="str">
        <f t="shared" si="153"/>
        <v>Namib Park</v>
      </c>
      <c r="I1446" s="123"/>
      <c r="J1446" s="123" t="s">
        <v>1405</v>
      </c>
      <c r="K1446" s="123">
        <v>117</v>
      </c>
      <c r="L1446" s="122">
        <f t="shared" si="154"/>
        <v>7.4</v>
      </c>
      <c r="M1446" s="122">
        <f t="shared" si="155"/>
        <v>7.4</v>
      </c>
    </row>
    <row r="1447" spans="1:13" x14ac:dyDescent="0.2">
      <c r="A1447" s="86" t="s">
        <v>2112</v>
      </c>
      <c r="B1447" s="85">
        <v>44450</v>
      </c>
      <c r="C1447" s="86" t="s">
        <v>2113</v>
      </c>
      <c r="D1447" s="123" t="s">
        <v>1244</v>
      </c>
      <c r="E1447" s="84" t="str">
        <f t="shared" si="150"/>
        <v>Derek</v>
      </c>
      <c r="F1447" s="84" t="str">
        <f t="shared" si="151"/>
        <v>Van Zyl</v>
      </c>
      <c r="G1447" s="84" t="str">
        <f t="shared" si="152"/>
        <v>Men Veteran</v>
      </c>
      <c r="H1447" s="84" t="str">
        <f t="shared" si="153"/>
        <v>Namib Park</v>
      </c>
      <c r="I1447" s="123"/>
      <c r="J1447" s="123"/>
      <c r="K1447" s="123"/>
      <c r="L1447" s="122" t="str">
        <f t="shared" si="154"/>
        <v/>
      </c>
      <c r="M1447" s="122" t="str">
        <f t="shared" si="155"/>
        <v/>
      </c>
    </row>
    <row r="1448" spans="1:13" x14ac:dyDescent="0.2">
      <c r="A1448" s="86" t="s">
        <v>2112</v>
      </c>
      <c r="B1448" s="85">
        <v>44450</v>
      </c>
      <c r="C1448" s="86" t="s">
        <v>2113</v>
      </c>
      <c r="D1448" s="123" t="s">
        <v>644</v>
      </c>
      <c r="E1448" s="84" t="str">
        <f t="shared" si="150"/>
        <v>Lance</v>
      </c>
      <c r="F1448" s="84" t="str">
        <f t="shared" si="151"/>
        <v>Mills</v>
      </c>
      <c r="G1448" s="84" t="str">
        <f t="shared" si="152"/>
        <v>Men Master</v>
      </c>
      <c r="H1448" s="84" t="str">
        <f t="shared" si="153"/>
        <v>Namib Park</v>
      </c>
      <c r="I1448" s="123" t="s">
        <v>19</v>
      </c>
      <c r="J1448" s="123"/>
      <c r="K1448" s="123">
        <v>52</v>
      </c>
      <c r="L1448" s="122">
        <f t="shared" si="154"/>
        <v>1.4</v>
      </c>
      <c r="M1448" s="122">
        <f t="shared" si="155"/>
        <v>1.4</v>
      </c>
    </row>
    <row r="1449" spans="1:13" x14ac:dyDescent="0.2">
      <c r="A1449" s="86" t="s">
        <v>2112</v>
      </c>
      <c r="B1449" s="85">
        <v>44450</v>
      </c>
      <c r="C1449" s="86" t="s">
        <v>2113</v>
      </c>
      <c r="D1449" s="123" t="s">
        <v>621</v>
      </c>
      <c r="E1449" s="84" t="str">
        <f t="shared" si="150"/>
        <v>Sarah-Ann</v>
      </c>
      <c r="F1449" s="84" t="str">
        <f t="shared" si="151"/>
        <v>Mills</v>
      </c>
      <c r="G1449" s="84" t="str">
        <f t="shared" si="152"/>
        <v>Ladies Master</v>
      </c>
      <c r="H1449" s="84" t="str">
        <f t="shared" si="153"/>
        <v>Namib Park</v>
      </c>
      <c r="I1449" s="123" t="s">
        <v>19</v>
      </c>
      <c r="J1449" s="123"/>
      <c r="K1449" s="123">
        <v>49</v>
      </c>
      <c r="L1449" s="122">
        <f t="shared" si="154"/>
        <v>1.2</v>
      </c>
      <c r="M1449" s="122">
        <f t="shared" si="155"/>
        <v>1.2</v>
      </c>
    </row>
    <row r="1450" spans="1:13" x14ac:dyDescent="0.2">
      <c r="A1450" s="86" t="s">
        <v>2112</v>
      </c>
      <c r="B1450" s="85">
        <v>44450</v>
      </c>
      <c r="C1450" s="86" t="s">
        <v>2113</v>
      </c>
      <c r="D1450" s="123" t="s">
        <v>542</v>
      </c>
      <c r="E1450" s="84" t="str">
        <f t="shared" si="150"/>
        <v>Lesley</v>
      </c>
      <c r="F1450" s="84" t="str">
        <f t="shared" si="151"/>
        <v>Page</v>
      </c>
      <c r="G1450" s="84" t="str">
        <f t="shared" si="152"/>
        <v>Men Master</v>
      </c>
      <c r="H1450" s="84" t="str">
        <f t="shared" si="153"/>
        <v>Penguin</v>
      </c>
      <c r="I1450" s="123"/>
      <c r="J1450" s="123" t="s">
        <v>1405</v>
      </c>
      <c r="K1450" s="123">
        <v>150</v>
      </c>
      <c r="L1450" s="122">
        <f t="shared" si="154"/>
        <v>17.399999999999999</v>
      </c>
      <c r="M1450" s="122">
        <f t="shared" si="155"/>
        <v>17.399999999999999</v>
      </c>
    </row>
    <row r="1451" spans="1:13" x14ac:dyDescent="0.2">
      <c r="A1451" s="86" t="s">
        <v>2112</v>
      </c>
      <c r="B1451" s="85">
        <v>44450</v>
      </c>
      <c r="C1451" s="86" t="s">
        <v>2113</v>
      </c>
      <c r="D1451" s="123" t="s">
        <v>790</v>
      </c>
      <c r="E1451" s="84" t="str">
        <f t="shared" si="150"/>
        <v>Grant</v>
      </c>
      <c r="F1451" s="84" t="str">
        <f t="shared" si="151"/>
        <v>Knight</v>
      </c>
      <c r="G1451" s="84" t="str">
        <f t="shared" si="152"/>
        <v>Men Veteran</v>
      </c>
      <c r="H1451" s="84" t="str">
        <f t="shared" si="153"/>
        <v>Penguin</v>
      </c>
      <c r="I1451" s="123"/>
      <c r="J1451" s="123" t="s">
        <v>1405</v>
      </c>
      <c r="K1451" s="123">
        <v>150</v>
      </c>
      <c r="L1451" s="122">
        <f t="shared" si="154"/>
        <v>17.399999999999999</v>
      </c>
      <c r="M1451" s="122">
        <f t="shared" si="155"/>
        <v>17.399999999999999</v>
      </c>
    </row>
    <row r="1452" spans="1:13" x14ac:dyDescent="0.2">
      <c r="A1452" s="86" t="s">
        <v>2112</v>
      </c>
      <c r="B1452" s="85">
        <v>44450</v>
      </c>
      <c r="C1452" s="86" t="s">
        <v>2113</v>
      </c>
      <c r="D1452" s="123" t="s">
        <v>897</v>
      </c>
      <c r="E1452" s="84" t="str">
        <f t="shared" si="150"/>
        <v>Henno</v>
      </c>
      <c r="F1452" s="84" t="str">
        <f t="shared" si="151"/>
        <v>Snyman</v>
      </c>
      <c r="G1452" s="84" t="str">
        <f t="shared" si="152"/>
        <v>Men Veteran</v>
      </c>
      <c r="H1452" s="84" t="str">
        <f t="shared" si="153"/>
        <v>Penguin</v>
      </c>
      <c r="I1452" s="123"/>
      <c r="J1452" s="123"/>
      <c r="K1452" s="123"/>
      <c r="L1452" s="122" t="str">
        <f t="shared" si="154"/>
        <v/>
      </c>
      <c r="M1452" s="122" t="str">
        <f t="shared" si="155"/>
        <v/>
      </c>
    </row>
    <row r="1453" spans="1:13" x14ac:dyDescent="0.2">
      <c r="A1453" s="86" t="s">
        <v>2112</v>
      </c>
      <c r="B1453" s="85">
        <v>44450</v>
      </c>
      <c r="C1453" s="86" t="s">
        <v>2113</v>
      </c>
      <c r="D1453" s="123" t="s">
        <v>1563</v>
      </c>
      <c r="E1453" s="84" t="str">
        <f t="shared" si="150"/>
        <v>Stefan</v>
      </c>
      <c r="F1453" s="84" t="str">
        <f t="shared" si="151"/>
        <v>Snyman</v>
      </c>
      <c r="G1453" s="84" t="str">
        <f t="shared" si="152"/>
        <v>Men U/16</v>
      </c>
      <c r="H1453" s="84" t="str">
        <f t="shared" si="153"/>
        <v>Penguin</v>
      </c>
      <c r="I1453" s="123"/>
      <c r="J1453" s="123"/>
      <c r="K1453" s="123"/>
      <c r="L1453" s="122" t="str">
        <f t="shared" si="154"/>
        <v/>
      </c>
      <c r="M1453" s="122" t="str">
        <f t="shared" si="155"/>
        <v/>
      </c>
    </row>
    <row r="1454" spans="1:13" x14ac:dyDescent="0.2">
      <c r="A1454" s="86" t="s">
        <v>2112</v>
      </c>
      <c r="B1454" s="85">
        <v>44450</v>
      </c>
      <c r="C1454" s="86" t="s">
        <v>2113</v>
      </c>
      <c r="D1454" s="123" t="s">
        <v>604</v>
      </c>
      <c r="E1454" s="84" t="str">
        <f t="shared" si="150"/>
        <v>Louis</v>
      </c>
      <c r="F1454" s="84" t="str">
        <f t="shared" si="151"/>
        <v>Potgieter</v>
      </c>
      <c r="G1454" s="84" t="str">
        <f t="shared" si="152"/>
        <v>Men Veteran</v>
      </c>
      <c r="H1454" s="84" t="str">
        <f t="shared" si="153"/>
        <v>Penguin</v>
      </c>
      <c r="I1454" s="123"/>
      <c r="J1454" s="123"/>
      <c r="K1454" s="123"/>
      <c r="L1454" s="122" t="str">
        <f t="shared" si="154"/>
        <v/>
      </c>
      <c r="M1454" s="122" t="str">
        <f t="shared" si="155"/>
        <v/>
      </c>
    </row>
    <row r="1455" spans="1:13" x14ac:dyDescent="0.2">
      <c r="A1455" s="86" t="s">
        <v>2112</v>
      </c>
      <c r="B1455" s="85">
        <v>44450</v>
      </c>
      <c r="C1455" s="86" t="s">
        <v>2113</v>
      </c>
      <c r="D1455" s="123" t="s">
        <v>1564</v>
      </c>
      <c r="E1455" s="84" t="str">
        <f t="shared" si="150"/>
        <v>Annelien</v>
      </c>
      <c r="F1455" s="84" t="str">
        <f t="shared" si="151"/>
        <v>Langenstrassen</v>
      </c>
      <c r="G1455" s="84" t="str">
        <f t="shared" si="152"/>
        <v>Ladies Veteran</v>
      </c>
      <c r="H1455" s="84" t="str">
        <f t="shared" si="153"/>
        <v>Penguin</v>
      </c>
      <c r="I1455" s="123"/>
      <c r="J1455" s="123"/>
      <c r="K1455" s="123"/>
      <c r="L1455" s="122" t="str">
        <f t="shared" si="154"/>
        <v/>
      </c>
      <c r="M1455" s="122" t="str">
        <f t="shared" si="155"/>
        <v/>
      </c>
    </row>
    <row r="1456" spans="1:13" x14ac:dyDescent="0.2">
      <c r="A1456" s="86" t="s">
        <v>2112</v>
      </c>
      <c r="B1456" s="85">
        <v>44450</v>
      </c>
      <c r="C1456" s="86" t="s">
        <v>2113</v>
      </c>
      <c r="D1456" s="123" t="s">
        <v>543</v>
      </c>
      <c r="E1456" s="84" t="str">
        <f t="shared" si="150"/>
        <v>Nico</v>
      </c>
      <c r="F1456" s="84" t="str">
        <f t="shared" si="151"/>
        <v>Kotze</v>
      </c>
      <c r="G1456" s="84" t="str">
        <f t="shared" si="152"/>
        <v>Men Veteran</v>
      </c>
      <c r="H1456" s="84" t="str">
        <f t="shared" si="153"/>
        <v>Penguin</v>
      </c>
      <c r="I1456" s="123" t="s">
        <v>19</v>
      </c>
      <c r="J1456" s="123"/>
      <c r="K1456" s="123">
        <v>54</v>
      </c>
      <c r="L1456" s="122">
        <f t="shared" si="154"/>
        <v>1.6</v>
      </c>
      <c r="M1456" s="122">
        <f t="shared" si="155"/>
        <v>1.6</v>
      </c>
    </row>
    <row r="1457" spans="1:13" x14ac:dyDescent="0.2">
      <c r="A1457" s="86" t="s">
        <v>2112</v>
      </c>
      <c r="B1457" s="85">
        <v>44450</v>
      </c>
      <c r="C1457" s="86" t="s">
        <v>2113</v>
      </c>
      <c r="D1457" s="123" t="s">
        <v>543</v>
      </c>
      <c r="E1457" s="84" t="str">
        <f t="shared" si="150"/>
        <v>Nico</v>
      </c>
      <c r="F1457" s="84" t="str">
        <f t="shared" si="151"/>
        <v>Kotze</v>
      </c>
      <c r="G1457" s="84" t="str">
        <f t="shared" si="152"/>
        <v>Men Veteran</v>
      </c>
      <c r="H1457" s="84" t="str">
        <f t="shared" si="153"/>
        <v>Penguin</v>
      </c>
      <c r="I1457" s="123"/>
      <c r="J1457" s="123" t="s">
        <v>1405</v>
      </c>
      <c r="K1457" s="123">
        <v>161</v>
      </c>
      <c r="L1457" s="122">
        <f t="shared" si="154"/>
        <v>22.2</v>
      </c>
      <c r="M1457" s="122">
        <f t="shared" si="155"/>
        <v>22.2</v>
      </c>
    </row>
    <row r="1458" spans="1:13" x14ac:dyDescent="0.2">
      <c r="A1458" s="86" t="s">
        <v>2112</v>
      </c>
      <c r="B1458" s="85">
        <v>44450</v>
      </c>
      <c r="C1458" s="86" t="s">
        <v>2113</v>
      </c>
      <c r="D1458" s="123" t="s">
        <v>727</v>
      </c>
      <c r="E1458" s="84" t="str">
        <f t="shared" si="150"/>
        <v>Chris Junior</v>
      </c>
      <c r="F1458" s="84" t="str">
        <f t="shared" si="151"/>
        <v>Orffer</v>
      </c>
      <c r="G1458" s="84" t="str">
        <f t="shared" si="152"/>
        <v>Men Senior</v>
      </c>
      <c r="H1458" s="84" t="str">
        <f t="shared" si="153"/>
        <v>Penguin</v>
      </c>
      <c r="I1458" s="123"/>
      <c r="J1458" s="123" t="s">
        <v>1405</v>
      </c>
      <c r="K1458" s="123">
        <v>153</v>
      </c>
      <c r="L1458" s="122">
        <f t="shared" si="154"/>
        <v>18.600000000000001</v>
      </c>
      <c r="M1458" s="122">
        <f t="shared" si="155"/>
        <v>18.600000000000001</v>
      </c>
    </row>
    <row r="1459" spans="1:13" x14ac:dyDescent="0.2">
      <c r="A1459" s="86" t="s">
        <v>2112</v>
      </c>
      <c r="B1459" s="85">
        <v>44450</v>
      </c>
      <c r="C1459" s="86" t="s">
        <v>2113</v>
      </c>
      <c r="D1459" s="123" t="s">
        <v>795</v>
      </c>
      <c r="E1459" s="84" t="str">
        <f t="shared" si="150"/>
        <v>Henri</v>
      </c>
      <c r="F1459" s="84" t="str">
        <f t="shared" si="151"/>
        <v>Snyman</v>
      </c>
      <c r="G1459" s="84" t="str">
        <f t="shared" si="152"/>
        <v>Men Veteran</v>
      </c>
      <c r="H1459" s="84" t="str">
        <f t="shared" si="153"/>
        <v>Penguin</v>
      </c>
      <c r="I1459" s="123"/>
      <c r="J1459" s="123" t="s">
        <v>1405</v>
      </c>
      <c r="K1459" s="123">
        <v>145</v>
      </c>
      <c r="L1459" s="122">
        <f t="shared" si="154"/>
        <v>15.5</v>
      </c>
      <c r="M1459" s="122">
        <f t="shared" si="155"/>
        <v>15.5</v>
      </c>
    </row>
    <row r="1460" spans="1:13" x14ac:dyDescent="0.2">
      <c r="A1460" s="86" t="s">
        <v>2112</v>
      </c>
      <c r="B1460" s="85">
        <v>44450</v>
      </c>
      <c r="C1460" s="86" t="s">
        <v>2113</v>
      </c>
      <c r="D1460" s="123" t="s">
        <v>715</v>
      </c>
      <c r="E1460" s="84" t="str">
        <f t="shared" si="150"/>
        <v>Devon</v>
      </c>
      <c r="F1460" s="84" t="str">
        <f t="shared" si="151"/>
        <v>Burger</v>
      </c>
      <c r="G1460" s="84" t="str">
        <f t="shared" si="152"/>
        <v>Men U/16</v>
      </c>
      <c r="H1460" s="84" t="str">
        <f t="shared" si="153"/>
        <v>Penguin</v>
      </c>
      <c r="I1460" s="123"/>
      <c r="J1460" s="123" t="s">
        <v>1405</v>
      </c>
      <c r="K1460" s="123">
        <v>120</v>
      </c>
      <c r="L1460" s="122">
        <f t="shared" si="154"/>
        <v>8.1</v>
      </c>
      <c r="M1460" s="122">
        <f t="shared" si="155"/>
        <v>8.1</v>
      </c>
    </row>
    <row r="1461" spans="1:13" x14ac:dyDescent="0.2">
      <c r="A1461" s="86" t="s">
        <v>2112</v>
      </c>
      <c r="B1461" s="85">
        <v>44450</v>
      </c>
      <c r="C1461" s="86" t="s">
        <v>2113</v>
      </c>
      <c r="D1461" s="123" t="s">
        <v>1785</v>
      </c>
      <c r="E1461" s="84" t="str">
        <f t="shared" si="150"/>
        <v>Clinton</v>
      </c>
      <c r="F1461" s="84" t="str">
        <f t="shared" si="151"/>
        <v>Barnhard</v>
      </c>
      <c r="G1461" s="84" t="str">
        <f t="shared" si="152"/>
        <v>Men Senior</v>
      </c>
      <c r="H1461" s="84" t="str">
        <f t="shared" si="153"/>
        <v>Penguin</v>
      </c>
      <c r="I1461" s="123"/>
      <c r="J1461" s="123" t="s">
        <v>1405</v>
      </c>
      <c r="K1461" s="123">
        <v>142</v>
      </c>
      <c r="L1461" s="122">
        <f t="shared" si="154"/>
        <v>14.4</v>
      </c>
      <c r="M1461" s="122">
        <f t="shared" si="155"/>
        <v>14.4</v>
      </c>
    </row>
    <row r="1462" spans="1:13" x14ac:dyDescent="0.2">
      <c r="A1462" s="86" t="s">
        <v>2112</v>
      </c>
      <c r="B1462" s="85">
        <v>44450</v>
      </c>
      <c r="C1462" s="86" t="s">
        <v>2113</v>
      </c>
      <c r="D1462" s="123" t="s">
        <v>1786</v>
      </c>
      <c r="E1462" s="84" t="str">
        <f t="shared" si="150"/>
        <v>Lindie</v>
      </c>
      <c r="F1462" s="84" t="str">
        <f t="shared" si="151"/>
        <v>Barnhard</v>
      </c>
      <c r="G1462" s="84" t="str">
        <f t="shared" si="152"/>
        <v>Ladies Veteran</v>
      </c>
      <c r="H1462" s="84" t="str">
        <f t="shared" si="153"/>
        <v>Penguin</v>
      </c>
      <c r="I1462" s="123"/>
      <c r="J1462" s="123"/>
      <c r="K1462" s="123"/>
      <c r="L1462" s="122" t="str">
        <f t="shared" si="154"/>
        <v/>
      </c>
      <c r="M1462" s="122" t="str">
        <f t="shared" si="155"/>
        <v/>
      </c>
    </row>
    <row r="1463" spans="1:13" x14ac:dyDescent="0.2">
      <c r="A1463" s="86" t="s">
        <v>2112</v>
      </c>
      <c r="B1463" s="85">
        <v>44450</v>
      </c>
      <c r="C1463" s="86" t="s">
        <v>2113</v>
      </c>
      <c r="D1463" s="123" t="s">
        <v>1489</v>
      </c>
      <c r="E1463" s="84" t="str">
        <f t="shared" si="150"/>
        <v>Allen</v>
      </c>
      <c r="F1463" s="84" t="str">
        <f t="shared" si="151"/>
        <v>Langenstrassen</v>
      </c>
      <c r="G1463" s="84" t="str">
        <f t="shared" si="152"/>
        <v>Men Veteran</v>
      </c>
      <c r="H1463" s="84" t="str">
        <f t="shared" si="153"/>
        <v>Penguin</v>
      </c>
      <c r="I1463" s="123"/>
      <c r="J1463" s="123" t="s">
        <v>1405</v>
      </c>
      <c r="K1463" s="123">
        <v>153</v>
      </c>
      <c r="L1463" s="122">
        <f t="shared" si="154"/>
        <v>18.600000000000001</v>
      </c>
      <c r="M1463" s="122">
        <f t="shared" si="155"/>
        <v>18.600000000000001</v>
      </c>
    </row>
    <row r="1464" spans="1:13" x14ac:dyDescent="0.2">
      <c r="A1464" s="86" t="s">
        <v>2112</v>
      </c>
      <c r="B1464" s="85">
        <v>44450</v>
      </c>
      <c r="C1464" s="86" t="s">
        <v>2113</v>
      </c>
      <c r="D1464" s="123" t="s">
        <v>598</v>
      </c>
      <c r="E1464" s="84" t="str">
        <f t="shared" si="150"/>
        <v>Frans</v>
      </c>
      <c r="F1464" s="84" t="str">
        <f t="shared" si="151"/>
        <v>Klimas</v>
      </c>
      <c r="G1464" s="84" t="str">
        <f t="shared" si="152"/>
        <v>Men Grand Masters</v>
      </c>
      <c r="H1464" s="84" t="str">
        <f t="shared" si="153"/>
        <v>Penguin</v>
      </c>
      <c r="I1464" s="123"/>
      <c r="J1464" s="123" t="s">
        <v>1405</v>
      </c>
      <c r="K1464" s="123">
        <v>99</v>
      </c>
      <c r="L1464" s="122">
        <f t="shared" si="154"/>
        <v>4.2</v>
      </c>
      <c r="M1464" s="122">
        <f t="shared" si="155"/>
        <v>4.2</v>
      </c>
    </row>
    <row r="1465" spans="1:13" x14ac:dyDescent="0.2">
      <c r="A1465" s="86" t="s">
        <v>2112</v>
      </c>
      <c r="B1465" s="85">
        <v>44450</v>
      </c>
      <c r="C1465" s="86" t="s">
        <v>2113</v>
      </c>
      <c r="D1465" s="123" t="s">
        <v>557</v>
      </c>
      <c r="E1465" s="84" t="str">
        <f t="shared" si="150"/>
        <v>Morne</v>
      </c>
      <c r="F1465" s="84" t="str">
        <f t="shared" si="151"/>
        <v>Horn</v>
      </c>
      <c r="G1465" s="84" t="str">
        <f t="shared" si="152"/>
        <v>Men Veteran</v>
      </c>
      <c r="H1465" s="84" t="str">
        <f t="shared" si="153"/>
        <v>Penguin</v>
      </c>
      <c r="I1465" s="123"/>
      <c r="J1465" s="123" t="s">
        <v>1405</v>
      </c>
      <c r="K1465" s="123">
        <v>150</v>
      </c>
      <c r="L1465" s="122">
        <f t="shared" si="154"/>
        <v>17.399999999999999</v>
      </c>
      <c r="M1465" s="122">
        <f t="shared" si="155"/>
        <v>17.399999999999999</v>
      </c>
    </row>
    <row r="1466" spans="1:13" x14ac:dyDescent="0.2">
      <c r="A1466" s="86" t="s">
        <v>2112</v>
      </c>
      <c r="B1466" s="85">
        <v>44450</v>
      </c>
      <c r="C1466" s="86" t="s">
        <v>2113</v>
      </c>
      <c r="D1466" s="123" t="s">
        <v>557</v>
      </c>
      <c r="E1466" s="84" t="str">
        <f t="shared" si="150"/>
        <v>Morne</v>
      </c>
      <c r="F1466" s="84" t="str">
        <f t="shared" si="151"/>
        <v>Horn</v>
      </c>
      <c r="G1466" s="84" t="str">
        <f t="shared" si="152"/>
        <v>Men Veteran</v>
      </c>
      <c r="H1466" s="84" t="str">
        <f t="shared" si="153"/>
        <v>Penguin</v>
      </c>
      <c r="I1466" s="123"/>
      <c r="J1466" s="123" t="s">
        <v>1405</v>
      </c>
      <c r="K1466" s="123">
        <v>142</v>
      </c>
      <c r="L1466" s="122">
        <f t="shared" si="154"/>
        <v>14.4</v>
      </c>
      <c r="M1466" s="122">
        <f t="shared" si="155"/>
        <v>14.4</v>
      </c>
    </row>
    <row r="1467" spans="1:13" x14ac:dyDescent="0.2">
      <c r="A1467" s="86" t="s">
        <v>2112</v>
      </c>
      <c r="B1467" s="85">
        <v>44450</v>
      </c>
      <c r="C1467" s="86" t="s">
        <v>2113</v>
      </c>
      <c r="D1467" s="123" t="s">
        <v>557</v>
      </c>
      <c r="E1467" s="84" t="str">
        <f t="shared" si="150"/>
        <v>Morne</v>
      </c>
      <c r="F1467" s="84" t="str">
        <f t="shared" si="151"/>
        <v>Horn</v>
      </c>
      <c r="G1467" s="84" t="str">
        <f t="shared" si="152"/>
        <v>Men Veteran</v>
      </c>
      <c r="H1467" s="84" t="str">
        <f t="shared" si="153"/>
        <v>Penguin</v>
      </c>
      <c r="I1467" s="123"/>
      <c r="J1467" s="123" t="s">
        <v>1404</v>
      </c>
      <c r="K1467" s="123">
        <v>139</v>
      </c>
      <c r="L1467" s="122">
        <f t="shared" si="154"/>
        <v>35.299999999999997</v>
      </c>
      <c r="M1467" s="122">
        <f t="shared" si="155"/>
        <v>35.299999999999997</v>
      </c>
    </row>
    <row r="1468" spans="1:13" x14ac:dyDescent="0.2">
      <c r="A1468" s="86" t="s">
        <v>2112</v>
      </c>
      <c r="B1468" s="85">
        <v>44450</v>
      </c>
      <c r="C1468" s="86" t="s">
        <v>2113</v>
      </c>
      <c r="D1468" s="123" t="s">
        <v>1833</v>
      </c>
      <c r="E1468" s="84" t="str">
        <f t="shared" si="150"/>
        <v>Pieter</v>
      </c>
      <c r="F1468" s="84" t="str">
        <f t="shared" si="151"/>
        <v>Jansen Van Vuuren</v>
      </c>
      <c r="G1468" s="84" t="str">
        <f t="shared" si="152"/>
        <v>Men Senior</v>
      </c>
      <c r="H1468" s="84" t="str">
        <f t="shared" si="153"/>
        <v>Penguin</v>
      </c>
      <c r="I1468" s="123"/>
      <c r="J1468" s="123" t="s">
        <v>1405</v>
      </c>
      <c r="K1468" s="123">
        <v>103</v>
      </c>
      <c r="L1468" s="122">
        <f t="shared" si="154"/>
        <v>4.8</v>
      </c>
      <c r="M1468" s="122">
        <f t="shared" si="155"/>
        <v>4.8</v>
      </c>
    </row>
    <row r="1469" spans="1:13" x14ac:dyDescent="0.2">
      <c r="A1469" s="86" t="s">
        <v>2112</v>
      </c>
      <c r="B1469" s="85">
        <v>44450</v>
      </c>
      <c r="C1469" s="86" t="s">
        <v>2113</v>
      </c>
      <c r="D1469" s="123" t="s">
        <v>1833</v>
      </c>
      <c r="E1469" s="84" t="str">
        <f t="shared" si="150"/>
        <v>Pieter</v>
      </c>
      <c r="F1469" s="84" t="str">
        <f t="shared" si="151"/>
        <v>Jansen Van Vuuren</v>
      </c>
      <c r="G1469" s="84" t="str">
        <f t="shared" si="152"/>
        <v>Men Senior</v>
      </c>
      <c r="H1469" s="84" t="str">
        <f t="shared" si="153"/>
        <v>Penguin</v>
      </c>
      <c r="I1469" s="123"/>
      <c r="J1469" s="123" t="s">
        <v>1405</v>
      </c>
      <c r="K1469" s="123">
        <v>150</v>
      </c>
      <c r="L1469" s="122">
        <f t="shared" si="154"/>
        <v>17.399999999999999</v>
      </c>
      <c r="M1469" s="122">
        <f t="shared" si="155"/>
        <v>17.399999999999999</v>
      </c>
    </row>
    <row r="1470" spans="1:13" x14ac:dyDescent="0.2">
      <c r="A1470" s="86" t="s">
        <v>2112</v>
      </c>
      <c r="B1470" s="85">
        <v>44450</v>
      </c>
      <c r="C1470" s="86" t="s">
        <v>2113</v>
      </c>
      <c r="D1470" s="123" t="s">
        <v>1833</v>
      </c>
      <c r="E1470" s="84" t="str">
        <f t="shared" si="150"/>
        <v>Pieter</v>
      </c>
      <c r="F1470" s="84" t="str">
        <f t="shared" si="151"/>
        <v>Jansen Van Vuuren</v>
      </c>
      <c r="G1470" s="84" t="str">
        <f t="shared" si="152"/>
        <v>Men Senior</v>
      </c>
      <c r="H1470" s="84" t="str">
        <f t="shared" si="153"/>
        <v>Penguin</v>
      </c>
      <c r="I1470" s="123" t="s">
        <v>19</v>
      </c>
      <c r="J1470" s="123"/>
      <c r="K1470" s="123">
        <v>74</v>
      </c>
      <c r="L1470" s="122">
        <f t="shared" si="154"/>
        <v>4.2</v>
      </c>
      <c r="M1470" s="122">
        <f t="shared" si="155"/>
        <v>4.2</v>
      </c>
    </row>
    <row r="1471" spans="1:13" x14ac:dyDescent="0.2">
      <c r="A1471" s="86" t="s">
        <v>2112</v>
      </c>
      <c r="B1471" s="85">
        <v>44450</v>
      </c>
      <c r="C1471" s="86" t="s">
        <v>2113</v>
      </c>
      <c r="D1471" s="123" t="s">
        <v>546</v>
      </c>
      <c r="E1471" s="84" t="str">
        <f t="shared" si="150"/>
        <v>Henry</v>
      </c>
      <c r="F1471" s="84" t="str">
        <f t="shared" si="151"/>
        <v>Loubser</v>
      </c>
      <c r="G1471" s="84" t="str">
        <f t="shared" si="152"/>
        <v>Men Grand Masters</v>
      </c>
      <c r="H1471" s="84" t="str">
        <f t="shared" si="153"/>
        <v>Penguin</v>
      </c>
      <c r="I1471" s="123"/>
      <c r="J1471" s="123" t="s">
        <v>1405</v>
      </c>
      <c r="K1471" s="123">
        <v>146</v>
      </c>
      <c r="L1471" s="122">
        <f t="shared" si="154"/>
        <v>15.9</v>
      </c>
      <c r="M1471" s="122">
        <f t="shared" si="155"/>
        <v>15.9</v>
      </c>
    </row>
    <row r="1472" spans="1:13" x14ac:dyDescent="0.2">
      <c r="A1472" s="86" t="s">
        <v>2112</v>
      </c>
      <c r="B1472" s="85">
        <v>44450</v>
      </c>
      <c r="C1472" s="86" t="s">
        <v>2113</v>
      </c>
      <c r="D1472" s="123" t="s">
        <v>546</v>
      </c>
      <c r="E1472" s="84" t="str">
        <f t="shared" si="150"/>
        <v>Henry</v>
      </c>
      <c r="F1472" s="84" t="str">
        <f t="shared" si="151"/>
        <v>Loubser</v>
      </c>
      <c r="G1472" s="84" t="str">
        <f t="shared" si="152"/>
        <v>Men Grand Masters</v>
      </c>
      <c r="H1472" s="84" t="str">
        <f t="shared" si="153"/>
        <v>Penguin</v>
      </c>
      <c r="I1472" s="123"/>
      <c r="J1472" s="123" t="s">
        <v>1405</v>
      </c>
      <c r="K1472" s="123">
        <v>164</v>
      </c>
      <c r="L1472" s="122">
        <f t="shared" si="154"/>
        <v>23.6</v>
      </c>
      <c r="M1472" s="122">
        <f t="shared" si="155"/>
        <v>23.6</v>
      </c>
    </row>
    <row r="1473" spans="1:13" x14ac:dyDescent="0.2">
      <c r="A1473" s="86" t="s">
        <v>2112</v>
      </c>
      <c r="B1473" s="85">
        <v>44450</v>
      </c>
      <c r="C1473" s="86" t="s">
        <v>2113</v>
      </c>
      <c r="D1473" s="123" t="s">
        <v>546</v>
      </c>
      <c r="E1473" s="84" t="str">
        <f t="shared" si="150"/>
        <v>Henry</v>
      </c>
      <c r="F1473" s="84" t="str">
        <f t="shared" si="151"/>
        <v>Loubser</v>
      </c>
      <c r="G1473" s="84" t="str">
        <f t="shared" si="152"/>
        <v>Men Grand Masters</v>
      </c>
      <c r="H1473" s="84" t="str">
        <f t="shared" si="153"/>
        <v>Penguin</v>
      </c>
      <c r="I1473" s="123"/>
      <c r="J1473" s="123" t="s">
        <v>1405</v>
      </c>
      <c r="K1473" s="123">
        <v>163</v>
      </c>
      <c r="L1473" s="122">
        <f t="shared" si="154"/>
        <v>23.1</v>
      </c>
      <c r="M1473" s="122">
        <f t="shared" si="155"/>
        <v>23.1</v>
      </c>
    </row>
    <row r="1474" spans="1:13" x14ac:dyDescent="0.2">
      <c r="A1474" s="86" t="s">
        <v>2112</v>
      </c>
      <c r="B1474" s="85">
        <v>44450</v>
      </c>
      <c r="C1474" s="86" t="s">
        <v>2113</v>
      </c>
      <c r="D1474" s="123" t="s">
        <v>541</v>
      </c>
      <c r="E1474" s="84" t="str">
        <f t="shared" si="150"/>
        <v>Charles</v>
      </c>
      <c r="F1474" s="84" t="str">
        <f t="shared" si="151"/>
        <v>Bothma</v>
      </c>
      <c r="G1474" s="84" t="str">
        <f t="shared" si="152"/>
        <v>Men Grand Masters</v>
      </c>
      <c r="H1474" s="84" t="str">
        <f t="shared" si="153"/>
        <v>Penguin</v>
      </c>
      <c r="I1474" s="123"/>
      <c r="J1474" s="123" t="s">
        <v>1404</v>
      </c>
      <c r="K1474" s="123">
        <v>167</v>
      </c>
      <c r="L1474" s="122">
        <f t="shared" si="154"/>
        <v>64.5</v>
      </c>
      <c r="M1474" s="122">
        <f t="shared" si="155"/>
        <v>64.5</v>
      </c>
    </row>
    <row r="1475" spans="1:13" x14ac:dyDescent="0.2">
      <c r="A1475" s="86" t="s">
        <v>2112</v>
      </c>
      <c r="B1475" s="85">
        <v>44450</v>
      </c>
      <c r="C1475" s="86" t="s">
        <v>2113</v>
      </c>
      <c r="D1475" s="123" t="s">
        <v>714</v>
      </c>
      <c r="E1475" s="84" t="str">
        <f t="shared" si="150"/>
        <v>Corne</v>
      </c>
      <c r="F1475" s="84" t="str">
        <f t="shared" si="151"/>
        <v>Burger</v>
      </c>
      <c r="G1475" s="84" t="str">
        <f t="shared" si="152"/>
        <v>Men U/21</v>
      </c>
      <c r="H1475" s="84" t="str">
        <f t="shared" si="153"/>
        <v>Penguin</v>
      </c>
      <c r="I1475" s="123"/>
      <c r="J1475" s="123" t="s">
        <v>1405</v>
      </c>
      <c r="K1475" s="123">
        <v>151</v>
      </c>
      <c r="L1475" s="122">
        <f t="shared" si="154"/>
        <v>17.8</v>
      </c>
      <c r="M1475" s="122">
        <f t="shared" si="155"/>
        <v>17.8</v>
      </c>
    </row>
    <row r="1476" spans="1:13" x14ac:dyDescent="0.2">
      <c r="A1476" s="86" t="s">
        <v>2112</v>
      </c>
      <c r="B1476" s="85">
        <v>44450</v>
      </c>
      <c r="C1476" s="86" t="s">
        <v>2113</v>
      </c>
      <c r="D1476" s="123" t="s">
        <v>714</v>
      </c>
      <c r="E1476" s="84" t="str">
        <f t="shared" si="150"/>
        <v>Corne</v>
      </c>
      <c r="F1476" s="84" t="str">
        <f t="shared" si="151"/>
        <v>Burger</v>
      </c>
      <c r="G1476" s="84" t="str">
        <f t="shared" si="152"/>
        <v>Men U/21</v>
      </c>
      <c r="H1476" s="84" t="str">
        <f t="shared" si="153"/>
        <v>Penguin</v>
      </c>
      <c r="I1476" s="123"/>
      <c r="J1476" s="123" t="s">
        <v>1404</v>
      </c>
      <c r="K1476" s="123">
        <v>137</v>
      </c>
      <c r="L1476" s="122">
        <f t="shared" si="154"/>
        <v>33.700000000000003</v>
      </c>
      <c r="M1476" s="122">
        <f t="shared" si="155"/>
        <v>33.700000000000003</v>
      </c>
    </row>
    <row r="1477" spans="1:13" x14ac:dyDescent="0.2">
      <c r="A1477" s="86" t="s">
        <v>2112</v>
      </c>
      <c r="B1477" s="85">
        <v>44450</v>
      </c>
      <c r="C1477" s="86" t="s">
        <v>2113</v>
      </c>
      <c r="D1477" s="123" t="s">
        <v>1865</v>
      </c>
      <c r="E1477" s="84" t="str">
        <f t="shared" si="150"/>
        <v>Eric</v>
      </c>
      <c r="F1477" s="84" t="str">
        <f t="shared" si="151"/>
        <v>Mans</v>
      </c>
      <c r="G1477" s="84" t="str">
        <f t="shared" si="152"/>
        <v>Men Senior</v>
      </c>
      <c r="H1477" s="84" t="str">
        <f t="shared" si="153"/>
        <v>Penguin</v>
      </c>
      <c r="I1477" s="123"/>
      <c r="J1477" s="123" t="s">
        <v>1404</v>
      </c>
      <c r="K1477" s="123">
        <v>167</v>
      </c>
      <c r="L1477" s="122">
        <f t="shared" si="154"/>
        <v>64.5</v>
      </c>
      <c r="M1477" s="122">
        <f t="shared" si="155"/>
        <v>64.5</v>
      </c>
    </row>
    <row r="1478" spans="1:13" x14ac:dyDescent="0.2">
      <c r="A1478" s="86" t="s">
        <v>2112</v>
      </c>
      <c r="B1478" s="85">
        <v>44450</v>
      </c>
      <c r="C1478" s="86" t="s">
        <v>2113</v>
      </c>
      <c r="D1478" s="123" t="s">
        <v>815</v>
      </c>
      <c r="E1478" s="84" t="str">
        <f t="shared" si="150"/>
        <v>Ras</v>
      </c>
      <c r="F1478" s="84" t="str">
        <f t="shared" si="151"/>
        <v>Van Der Westhuizen</v>
      </c>
      <c r="G1478" s="84" t="str">
        <f t="shared" si="152"/>
        <v>Men Senior</v>
      </c>
      <c r="H1478" s="84" t="str">
        <f t="shared" si="153"/>
        <v>Welwitschia</v>
      </c>
      <c r="I1478" s="123"/>
      <c r="J1478" s="123"/>
      <c r="K1478" s="123"/>
      <c r="L1478" s="122" t="str">
        <f t="shared" si="154"/>
        <v/>
      </c>
      <c r="M1478" s="122" t="str">
        <f t="shared" si="155"/>
        <v/>
      </c>
    </row>
    <row r="1479" spans="1:13" x14ac:dyDescent="0.2">
      <c r="A1479" s="86" t="s">
        <v>2112</v>
      </c>
      <c r="B1479" s="85">
        <v>44450</v>
      </c>
      <c r="C1479" s="86" t="s">
        <v>2113</v>
      </c>
      <c r="D1479" s="123" t="s">
        <v>1869</v>
      </c>
      <c r="E1479" s="84" t="str">
        <f t="shared" si="150"/>
        <v>Wenzel</v>
      </c>
      <c r="F1479" s="84" t="str">
        <f t="shared" si="151"/>
        <v>Smal</v>
      </c>
      <c r="G1479" s="84" t="str">
        <f t="shared" si="152"/>
        <v>Men Senior</v>
      </c>
      <c r="H1479" s="84" t="str">
        <f t="shared" si="153"/>
        <v>Welwitschia</v>
      </c>
      <c r="I1479" s="123"/>
      <c r="J1479" s="123"/>
      <c r="K1479" s="123"/>
      <c r="L1479" s="122" t="str">
        <f t="shared" si="154"/>
        <v/>
      </c>
      <c r="M1479" s="122" t="str">
        <f t="shared" si="155"/>
        <v/>
      </c>
    </row>
    <row r="1480" spans="1:13" x14ac:dyDescent="0.2">
      <c r="A1480" s="86" t="s">
        <v>2112</v>
      </c>
      <c r="B1480" s="85">
        <v>44450</v>
      </c>
      <c r="C1480" s="86" t="s">
        <v>2113</v>
      </c>
      <c r="D1480" s="123" t="s">
        <v>1666</v>
      </c>
      <c r="E1480" s="84" t="str">
        <f t="shared" si="150"/>
        <v>GJ</v>
      </c>
      <c r="F1480" s="84" t="str">
        <f t="shared" si="151"/>
        <v>Oosthuizen</v>
      </c>
      <c r="G1480" s="84" t="str">
        <f t="shared" si="152"/>
        <v>Men Senior</v>
      </c>
      <c r="H1480" s="84" t="str">
        <f t="shared" si="153"/>
        <v>Welwitschia</v>
      </c>
      <c r="I1480" s="123"/>
      <c r="J1480" s="123"/>
      <c r="K1480" s="123"/>
      <c r="L1480" s="122" t="str">
        <f t="shared" si="154"/>
        <v/>
      </c>
      <c r="M1480" s="122" t="str">
        <f t="shared" si="155"/>
        <v/>
      </c>
    </row>
    <row r="1481" spans="1:13" x14ac:dyDescent="0.2">
      <c r="A1481" s="86" t="s">
        <v>2112</v>
      </c>
      <c r="B1481" s="85">
        <v>44450</v>
      </c>
      <c r="C1481" s="86" t="s">
        <v>2113</v>
      </c>
      <c r="D1481" s="123" t="s">
        <v>1781</v>
      </c>
      <c r="E1481" s="84" t="str">
        <f t="shared" si="150"/>
        <v>Riaan</v>
      </c>
      <c r="F1481" s="84" t="str">
        <f t="shared" si="151"/>
        <v>Van Rhyn</v>
      </c>
      <c r="G1481" s="84" t="str">
        <f t="shared" si="152"/>
        <v>Men Senior</v>
      </c>
      <c r="H1481" s="84" t="str">
        <f t="shared" si="153"/>
        <v>Welwitschia</v>
      </c>
      <c r="I1481" s="123"/>
      <c r="J1481" s="123"/>
      <c r="K1481" s="123"/>
      <c r="L1481" s="122" t="str">
        <f t="shared" si="154"/>
        <v/>
      </c>
      <c r="M1481" s="122" t="str">
        <f t="shared" si="155"/>
        <v/>
      </c>
    </row>
    <row r="1482" spans="1:13" x14ac:dyDescent="0.2">
      <c r="A1482" s="86" t="s">
        <v>2112</v>
      </c>
      <c r="B1482" s="85">
        <v>44450</v>
      </c>
      <c r="C1482" s="86" t="s">
        <v>2113</v>
      </c>
      <c r="D1482" s="123" t="s">
        <v>1935</v>
      </c>
      <c r="E1482" s="84" t="str">
        <f t="shared" si="150"/>
        <v>Terence</v>
      </c>
      <c r="F1482" s="84" t="str">
        <f t="shared" si="151"/>
        <v>Knowles</v>
      </c>
      <c r="G1482" s="84" t="str">
        <f t="shared" si="152"/>
        <v>Men U/21</v>
      </c>
      <c r="H1482" s="84" t="str">
        <f t="shared" si="153"/>
        <v>Welwitschia</v>
      </c>
      <c r="I1482" s="123"/>
      <c r="J1482" s="123" t="s">
        <v>1405</v>
      </c>
      <c r="K1482" s="123">
        <v>139</v>
      </c>
      <c r="L1482" s="122">
        <f t="shared" si="154"/>
        <v>13.4</v>
      </c>
      <c r="M1482" s="122">
        <f t="shared" si="155"/>
        <v>13.4</v>
      </c>
    </row>
    <row r="1483" spans="1:13" x14ac:dyDescent="0.2">
      <c r="A1483" s="86" t="s">
        <v>2112</v>
      </c>
      <c r="B1483" s="85">
        <v>44450</v>
      </c>
      <c r="C1483" s="86" t="s">
        <v>2113</v>
      </c>
      <c r="D1483" s="123" t="s">
        <v>1935</v>
      </c>
      <c r="E1483" s="84" t="str">
        <f t="shared" si="150"/>
        <v>Terence</v>
      </c>
      <c r="F1483" s="84" t="str">
        <f t="shared" si="151"/>
        <v>Knowles</v>
      </c>
      <c r="G1483" s="84" t="str">
        <f t="shared" si="152"/>
        <v>Men U/21</v>
      </c>
      <c r="H1483" s="84" t="str">
        <f t="shared" si="153"/>
        <v>Welwitschia</v>
      </c>
      <c r="I1483" s="123"/>
      <c r="J1483" s="123" t="s">
        <v>1405</v>
      </c>
      <c r="K1483" s="123">
        <v>114</v>
      </c>
      <c r="L1483" s="122">
        <f t="shared" si="154"/>
        <v>6.8</v>
      </c>
      <c r="M1483" s="122">
        <f t="shared" si="155"/>
        <v>6.8</v>
      </c>
    </row>
    <row r="1484" spans="1:13" x14ac:dyDescent="0.2">
      <c r="A1484" s="86" t="s">
        <v>2112</v>
      </c>
      <c r="B1484" s="85">
        <v>44450</v>
      </c>
      <c r="C1484" s="86" t="s">
        <v>2113</v>
      </c>
      <c r="D1484" s="123" t="s">
        <v>580</v>
      </c>
      <c r="E1484" s="84" t="str">
        <f t="shared" si="150"/>
        <v>Cecil</v>
      </c>
      <c r="F1484" s="84" t="str">
        <f t="shared" si="151"/>
        <v>Laubscher</v>
      </c>
      <c r="G1484" s="84" t="str">
        <f t="shared" si="152"/>
        <v>Ladies Master</v>
      </c>
      <c r="H1484" s="84" t="str">
        <f t="shared" si="153"/>
        <v>Welwitschia</v>
      </c>
      <c r="I1484" s="123"/>
      <c r="J1484" s="123" t="s">
        <v>1405</v>
      </c>
      <c r="K1484" s="123">
        <v>147</v>
      </c>
      <c r="L1484" s="122">
        <f t="shared" si="154"/>
        <v>16.2</v>
      </c>
      <c r="M1484" s="122">
        <f t="shared" si="155"/>
        <v>16.2</v>
      </c>
    </row>
    <row r="1485" spans="1:13" x14ac:dyDescent="0.2">
      <c r="A1485" s="86" t="s">
        <v>2112</v>
      </c>
      <c r="B1485" s="85">
        <v>44450</v>
      </c>
      <c r="C1485" s="86" t="s">
        <v>2113</v>
      </c>
      <c r="D1485" s="123" t="s">
        <v>680</v>
      </c>
      <c r="E1485" s="84" t="str">
        <f t="shared" si="150"/>
        <v>Andre</v>
      </c>
      <c r="F1485" s="84" t="str">
        <f t="shared" si="151"/>
        <v>Aggenbag</v>
      </c>
      <c r="G1485" s="84" t="str">
        <f t="shared" si="152"/>
        <v>Men Senior</v>
      </c>
      <c r="H1485" s="84" t="str">
        <f t="shared" si="153"/>
        <v>Welwitschia</v>
      </c>
      <c r="I1485" s="123"/>
      <c r="J1485" s="123" t="s">
        <v>1405</v>
      </c>
      <c r="K1485" s="123">
        <v>146</v>
      </c>
      <c r="L1485" s="122">
        <f t="shared" si="154"/>
        <v>15.9</v>
      </c>
      <c r="M1485" s="122">
        <f t="shared" si="155"/>
        <v>15.9</v>
      </c>
    </row>
    <row r="1486" spans="1:13" x14ac:dyDescent="0.2">
      <c r="A1486" s="86" t="s">
        <v>2112</v>
      </c>
      <c r="B1486" s="85">
        <v>44450</v>
      </c>
      <c r="C1486" s="86" t="s">
        <v>2113</v>
      </c>
      <c r="D1486" s="123" t="s">
        <v>551</v>
      </c>
      <c r="E1486" s="84" t="str">
        <f t="shared" si="150"/>
        <v>Willem</v>
      </c>
      <c r="F1486" s="84" t="str">
        <f t="shared" si="151"/>
        <v>Steyn</v>
      </c>
      <c r="G1486" s="84" t="str">
        <f t="shared" si="152"/>
        <v>Men Veteran</v>
      </c>
      <c r="H1486" s="84" t="str">
        <f t="shared" si="153"/>
        <v>Welwitschia</v>
      </c>
      <c r="I1486" s="123"/>
      <c r="J1486" s="123" t="s">
        <v>1405</v>
      </c>
      <c r="K1486" s="123">
        <v>134</v>
      </c>
      <c r="L1486" s="122">
        <f t="shared" si="154"/>
        <v>11.8</v>
      </c>
      <c r="M1486" s="122">
        <f t="shared" si="155"/>
        <v>11.8</v>
      </c>
    </row>
    <row r="1487" spans="1:13" x14ac:dyDescent="0.2">
      <c r="A1487" s="86" t="s">
        <v>2112</v>
      </c>
      <c r="B1487" s="85">
        <v>44450</v>
      </c>
      <c r="C1487" s="86" t="s">
        <v>2113</v>
      </c>
      <c r="D1487" s="123" t="s">
        <v>551</v>
      </c>
      <c r="E1487" s="84" t="str">
        <f t="shared" si="150"/>
        <v>Willem</v>
      </c>
      <c r="F1487" s="84" t="str">
        <f t="shared" si="151"/>
        <v>Steyn</v>
      </c>
      <c r="G1487" s="84" t="str">
        <f t="shared" si="152"/>
        <v>Men Veteran</v>
      </c>
      <c r="H1487" s="84" t="str">
        <f t="shared" si="153"/>
        <v>Welwitschia</v>
      </c>
      <c r="I1487" s="123"/>
      <c r="J1487" s="123" t="s">
        <v>1405</v>
      </c>
      <c r="K1487" s="123">
        <v>123</v>
      </c>
      <c r="L1487" s="122">
        <f t="shared" si="154"/>
        <v>8.8000000000000007</v>
      </c>
      <c r="M1487" s="122">
        <f t="shared" si="155"/>
        <v>8.8000000000000007</v>
      </c>
    </row>
    <row r="1488" spans="1:13" x14ac:dyDescent="0.2">
      <c r="A1488" s="86" t="s">
        <v>2112</v>
      </c>
      <c r="B1488" s="85">
        <v>44450</v>
      </c>
      <c r="C1488" s="86" t="s">
        <v>2113</v>
      </c>
      <c r="D1488" s="123" t="s">
        <v>551</v>
      </c>
      <c r="E1488" s="84" t="str">
        <f t="shared" si="150"/>
        <v>Willem</v>
      </c>
      <c r="F1488" s="84" t="str">
        <f t="shared" si="151"/>
        <v>Steyn</v>
      </c>
      <c r="G1488" s="84" t="str">
        <f t="shared" si="152"/>
        <v>Men Veteran</v>
      </c>
      <c r="H1488" s="84" t="str">
        <f t="shared" si="153"/>
        <v>Welwitschia</v>
      </c>
      <c r="I1488" s="123"/>
      <c r="J1488" s="123" t="s">
        <v>1405</v>
      </c>
      <c r="K1488" s="123">
        <v>142</v>
      </c>
      <c r="L1488" s="122">
        <f t="shared" si="154"/>
        <v>14.4</v>
      </c>
      <c r="M1488" s="122">
        <f t="shared" si="155"/>
        <v>14.4</v>
      </c>
    </row>
    <row r="1489" spans="1:13" x14ac:dyDescent="0.2">
      <c r="A1489" s="86" t="s">
        <v>2112</v>
      </c>
      <c r="B1489" s="85">
        <v>44450</v>
      </c>
      <c r="C1489" s="86" t="s">
        <v>2113</v>
      </c>
      <c r="D1489" s="123" t="s">
        <v>551</v>
      </c>
      <c r="E1489" s="84" t="str">
        <f t="shared" si="150"/>
        <v>Willem</v>
      </c>
      <c r="F1489" s="84" t="str">
        <f t="shared" si="151"/>
        <v>Steyn</v>
      </c>
      <c r="G1489" s="84" t="str">
        <f t="shared" si="152"/>
        <v>Men Veteran</v>
      </c>
      <c r="H1489" s="84" t="str">
        <f t="shared" si="153"/>
        <v>Welwitschia</v>
      </c>
      <c r="I1489" s="123"/>
      <c r="J1489" s="123" t="s">
        <v>1405</v>
      </c>
      <c r="K1489" s="123">
        <v>119</v>
      </c>
      <c r="L1489" s="122">
        <f t="shared" si="154"/>
        <v>7.9</v>
      </c>
      <c r="M1489" s="122">
        <f t="shared" si="155"/>
        <v>7.9</v>
      </c>
    </row>
    <row r="1490" spans="1:13" x14ac:dyDescent="0.2">
      <c r="A1490" s="86" t="s">
        <v>2112</v>
      </c>
      <c r="B1490" s="85">
        <v>44450</v>
      </c>
      <c r="C1490" s="86" t="s">
        <v>2113</v>
      </c>
      <c r="D1490" s="123" t="s">
        <v>553</v>
      </c>
      <c r="E1490" s="84" t="str">
        <f t="shared" si="150"/>
        <v>Johan</v>
      </c>
      <c r="F1490" s="84" t="str">
        <f t="shared" si="151"/>
        <v>Diedericks</v>
      </c>
      <c r="G1490" s="84" t="str">
        <f t="shared" si="152"/>
        <v>Men Senior</v>
      </c>
      <c r="H1490" s="84" t="str">
        <f t="shared" si="153"/>
        <v>Welwitschia</v>
      </c>
      <c r="I1490" s="123"/>
      <c r="J1490" s="123" t="s">
        <v>1405</v>
      </c>
      <c r="K1490" s="123">
        <v>119</v>
      </c>
      <c r="L1490" s="122">
        <f t="shared" si="154"/>
        <v>7.9</v>
      </c>
      <c r="M1490" s="122">
        <f t="shared" si="155"/>
        <v>7.9</v>
      </c>
    </row>
    <row r="1491" spans="1:13" x14ac:dyDescent="0.2">
      <c r="A1491" s="86" t="s">
        <v>2112</v>
      </c>
      <c r="B1491" s="85">
        <v>44450</v>
      </c>
      <c r="C1491" s="86" t="s">
        <v>2113</v>
      </c>
      <c r="D1491" s="123" t="s">
        <v>553</v>
      </c>
      <c r="E1491" s="84" t="str">
        <f t="shared" si="150"/>
        <v>Johan</v>
      </c>
      <c r="F1491" s="84" t="str">
        <f t="shared" si="151"/>
        <v>Diedericks</v>
      </c>
      <c r="G1491" s="84" t="str">
        <f t="shared" si="152"/>
        <v>Men Senior</v>
      </c>
      <c r="H1491" s="84" t="str">
        <f t="shared" si="153"/>
        <v>Welwitschia</v>
      </c>
      <c r="I1491" s="123" t="s">
        <v>19</v>
      </c>
      <c r="J1491" s="123"/>
      <c r="K1491" s="123">
        <v>61</v>
      </c>
      <c r="L1491" s="122">
        <f t="shared" si="154"/>
        <v>2.2999999999999998</v>
      </c>
      <c r="M1491" s="122">
        <f t="shared" si="155"/>
        <v>2.2999999999999998</v>
      </c>
    </row>
    <row r="1492" spans="1:13" x14ac:dyDescent="0.2">
      <c r="A1492" s="86" t="s">
        <v>2112</v>
      </c>
      <c r="B1492" s="85">
        <v>44450</v>
      </c>
      <c r="C1492" s="86" t="s">
        <v>2113</v>
      </c>
      <c r="D1492" s="123" t="s">
        <v>1498</v>
      </c>
      <c r="E1492" s="84" t="str">
        <f t="shared" si="150"/>
        <v>Nadine</v>
      </c>
      <c r="F1492" s="84" t="str">
        <f t="shared" si="151"/>
        <v>Downing</v>
      </c>
      <c r="G1492" s="84" t="str">
        <f t="shared" si="152"/>
        <v>Ladies Veteran</v>
      </c>
      <c r="H1492" s="84" t="str">
        <f t="shared" si="153"/>
        <v>Henties Bay</v>
      </c>
      <c r="I1492" s="123"/>
      <c r="J1492" s="123" t="s">
        <v>1405</v>
      </c>
      <c r="K1492" s="123">
        <v>128</v>
      </c>
      <c r="L1492" s="122">
        <f t="shared" si="154"/>
        <v>10.1</v>
      </c>
      <c r="M1492" s="122">
        <f t="shared" si="155"/>
        <v>10.1</v>
      </c>
    </row>
    <row r="1493" spans="1:13" x14ac:dyDescent="0.2">
      <c r="A1493" s="86" t="s">
        <v>2112</v>
      </c>
      <c r="B1493" s="85">
        <v>44450</v>
      </c>
      <c r="C1493" s="86" t="s">
        <v>2113</v>
      </c>
      <c r="D1493" s="123" t="s">
        <v>732</v>
      </c>
      <c r="E1493" s="84" t="str">
        <f t="shared" si="150"/>
        <v>Louis</v>
      </c>
      <c r="F1493" s="84" t="str">
        <f t="shared" si="151"/>
        <v>Fenaux</v>
      </c>
      <c r="G1493" s="84" t="str">
        <f t="shared" si="152"/>
        <v>Men Veteran</v>
      </c>
      <c r="H1493" s="84" t="str">
        <f t="shared" si="153"/>
        <v>Henties Bay</v>
      </c>
      <c r="I1493" s="123"/>
      <c r="J1493" s="123" t="s">
        <v>1405</v>
      </c>
      <c r="K1493" s="123">
        <v>156</v>
      </c>
      <c r="L1493" s="122">
        <f t="shared" si="154"/>
        <v>19.899999999999999</v>
      </c>
      <c r="M1493" s="122">
        <f t="shared" si="155"/>
        <v>19.899999999999999</v>
      </c>
    </row>
    <row r="1494" spans="1:13" x14ac:dyDescent="0.2">
      <c r="A1494" s="86" t="s">
        <v>2112</v>
      </c>
      <c r="B1494" s="85">
        <v>44450</v>
      </c>
      <c r="C1494" s="86" t="s">
        <v>2113</v>
      </c>
      <c r="D1494" s="123" t="s">
        <v>732</v>
      </c>
      <c r="E1494" s="84" t="str">
        <f t="shared" si="150"/>
        <v>Louis</v>
      </c>
      <c r="F1494" s="84" t="str">
        <f t="shared" si="151"/>
        <v>Fenaux</v>
      </c>
      <c r="G1494" s="84" t="str">
        <f t="shared" si="152"/>
        <v>Men Veteran</v>
      </c>
      <c r="H1494" s="84" t="str">
        <f t="shared" si="153"/>
        <v>Henties Bay</v>
      </c>
      <c r="I1494" s="123"/>
      <c r="J1494" s="123" t="s">
        <v>1405</v>
      </c>
      <c r="K1494" s="123">
        <v>152</v>
      </c>
      <c r="L1494" s="122">
        <f t="shared" si="154"/>
        <v>18.2</v>
      </c>
      <c r="M1494" s="122">
        <f t="shared" si="155"/>
        <v>18.2</v>
      </c>
    </row>
    <row r="1495" spans="1:13" x14ac:dyDescent="0.2">
      <c r="A1495" s="86" t="s">
        <v>2112</v>
      </c>
      <c r="B1495" s="85">
        <v>44450</v>
      </c>
      <c r="C1495" s="86" t="s">
        <v>2113</v>
      </c>
      <c r="D1495" s="123" t="s">
        <v>732</v>
      </c>
      <c r="E1495" s="84" t="str">
        <f t="shared" si="150"/>
        <v>Louis</v>
      </c>
      <c r="F1495" s="84" t="str">
        <f t="shared" si="151"/>
        <v>Fenaux</v>
      </c>
      <c r="G1495" s="84" t="str">
        <f t="shared" si="152"/>
        <v>Men Veteran</v>
      </c>
      <c r="H1495" s="84" t="str">
        <f t="shared" si="153"/>
        <v>Henties Bay</v>
      </c>
      <c r="I1495" s="123"/>
      <c r="J1495" s="123" t="s">
        <v>1405</v>
      </c>
      <c r="K1495" s="123">
        <v>126</v>
      </c>
      <c r="L1495" s="122">
        <f t="shared" si="154"/>
        <v>9.6</v>
      </c>
      <c r="M1495" s="122">
        <f t="shared" si="155"/>
        <v>9.6</v>
      </c>
    </row>
    <row r="1496" spans="1:13" x14ac:dyDescent="0.2">
      <c r="A1496" s="86" t="s">
        <v>2112</v>
      </c>
      <c r="B1496" s="85">
        <v>44450</v>
      </c>
      <c r="C1496" s="86" t="s">
        <v>2113</v>
      </c>
      <c r="D1496" s="123" t="s">
        <v>732</v>
      </c>
      <c r="E1496" s="84" t="str">
        <f t="shared" ref="E1496:E1559" si="156">IF(D1496="","",VLOOKUP(D1496,Master,3,FALSE))</f>
        <v>Louis</v>
      </c>
      <c r="F1496" s="84" t="str">
        <f t="shared" ref="F1496:F1559" si="157">IF(D1496="","",VLOOKUP(D1496,Master,4,FALSE))</f>
        <v>Fenaux</v>
      </c>
      <c r="G1496" s="84" t="str">
        <f t="shared" ref="G1496:G1559" si="158">IF(D1496="","",VLOOKUP(D1496,Master,5,FALSE))</f>
        <v>Men Veteran</v>
      </c>
      <c r="H1496" s="84" t="str">
        <f t="shared" ref="H1496:H1559" si="159">IF(D1496="","",VLOOKUP(D1496,Master,2,FALSE))</f>
        <v>Henties Bay</v>
      </c>
      <c r="I1496" s="123"/>
      <c r="J1496" s="123" t="s">
        <v>1405</v>
      </c>
      <c r="K1496" s="123">
        <v>138</v>
      </c>
      <c r="L1496" s="122">
        <f t="shared" ref="L1496:L1559" si="160">IF(K1496="","",IF(I1496="",ROUND(HLOOKUP(J1496,kgList,K1496,FALSE),1),ROUND(HLOOKUP(I1496,kgList,K1496,FALSE),1)))</f>
        <v>13.1</v>
      </c>
      <c r="M1496" s="122">
        <f t="shared" ref="M1496:M1559" si="161">IF(L1496="","",IF(COUNTA(I1496:J1496)&gt;1,"Edible or Inedible",IF(COUNTA(I1496)=1,L1496*1,IF(COUNTA(J1496)=1,L1496*1,"ERROR"))))</f>
        <v>13.1</v>
      </c>
    </row>
    <row r="1497" spans="1:13" x14ac:dyDescent="0.2">
      <c r="A1497" s="86" t="s">
        <v>2112</v>
      </c>
      <c r="B1497" s="85">
        <v>44450</v>
      </c>
      <c r="C1497" s="86" t="s">
        <v>2113</v>
      </c>
      <c r="D1497" s="123" t="s">
        <v>738</v>
      </c>
      <c r="E1497" s="84" t="str">
        <f t="shared" si="156"/>
        <v>Chris</v>
      </c>
      <c r="F1497" s="84" t="str">
        <f t="shared" si="157"/>
        <v>Vorster</v>
      </c>
      <c r="G1497" s="84" t="str">
        <f t="shared" si="158"/>
        <v>Men Veteran</v>
      </c>
      <c r="H1497" s="84" t="str">
        <f t="shared" si="159"/>
        <v>Henties Bay</v>
      </c>
      <c r="I1497" s="123"/>
      <c r="J1497" s="123"/>
      <c r="K1497" s="123"/>
      <c r="L1497" s="122" t="str">
        <f t="shared" si="160"/>
        <v/>
      </c>
      <c r="M1497" s="122" t="str">
        <f t="shared" si="161"/>
        <v/>
      </c>
    </row>
    <row r="1498" spans="1:13" x14ac:dyDescent="0.2">
      <c r="A1498" s="86" t="s">
        <v>2112</v>
      </c>
      <c r="B1498" s="85">
        <v>44450</v>
      </c>
      <c r="C1498" s="86" t="s">
        <v>2113</v>
      </c>
      <c r="D1498" s="123" t="s">
        <v>717</v>
      </c>
      <c r="E1498" s="84" t="str">
        <f t="shared" si="156"/>
        <v>Elaine</v>
      </c>
      <c r="F1498" s="84" t="str">
        <f t="shared" si="157"/>
        <v>Vorster</v>
      </c>
      <c r="G1498" s="84" t="str">
        <f t="shared" si="158"/>
        <v>Ladies Veteran</v>
      </c>
      <c r="H1498" s="84" t="str">
        <f t="shared" si="159"/>
        <v>Henties Bay</v>
      </c>
      <c r="I1498" s="123"/>
      <c r="J1498" s="123"/>
      <c r="K1498" s="123"/>
      <c r="L1498" s="122" t="str">
        <f t="shared" si="160"/>
        <v/>
      </c>
      <c r="M1498" s="122" t="str">
        <f t="shared" si="161"/>
        <v/>
      </c>
    </row>
    <row r="1499" spans="1:13" x14ac:dyDescent="0.2">
      <c r="A1499" s="86" t="s">
        <v>2112</v>
      </c>
      <c r="B1499" s="85">
        <v>44450</v>
      </c>
      <c r="C1499" s="86" t="s">
        <v>2113</v>
      </c>
      <c r="D1499" s="123" t="s">
        <v>687</v>
      </c>
      <c r="E1499" s="84" t="str">
        <f t="shared" si="156"/>
        <v>Lindie</v>
      </c>
      <c r="F1499" s="84" t="str">
        <f t="shared" si="157"/>
        <v>Krauze</v>
      </c>
      <c r="G1499" s="84" t="str">
        <f t="shared" si="158"/>
        <v>Ladies Veteran</v>
      </c>
      <c r="H1499" s="84" t="str">
        <f t="shared" si="159"/>
        <v>Henties Bay</v>
      </c>
      <c r="I1499" s="123"/>
      <c r="J1499" s="123" t="s">
        <v>1405</v>
      </c>
      <c r="K1499" s="123">
        <v>106</v>
      </c>
      <c r="L1499" s="122">
        <f t="shared" si="160"/>
        <v>5.3</v>
      </c>
      <c r="M1499" s="122">
        <f t="shared" si="161"/>
        <v>5.3</v>
      </c>
    </row>
    <row r="1500" spans="1:13" x14ac:dyDescent="0.2">
      <c r="A1500" s="86" t="s">
        <v>2112</v>
      </c>
      <c r="B1500" s="85">
        <v>44450</v>
      </c>
      <c r="C1500" s="86" t="s">
        <v>2113</v>
      </c>
      <c r="D1500" s="123" t="s">
        <v>840</v>
      </c>
      <c r="E1500" s="84" t="str">
        <f t="shared" si="156"/>
        <v>Herman</v>
      </c>
      <c r="F1500" s="84" t="str">
        <f t="shared" si="157"/>
        <v>Krauze</v>
      </c>
      <c r="G1500" s="84" t="str">
        <f t="shared" si="158"/>
        <v>Men U/21</v>
      </c>
      <c r="H1500" s="84" t="str">
        <f t="shared" si="159"/>
        <v>Henties Bay</v>
      </c>
      <c r="I1500" s="123"/>
      <c r="J1500" s="123" t="s">
        <v>1405</v>
      </c>
      <c r="K1500" s="123">
        <v>152</v>
      </c>
      <c r="L1500" s="122">
        <f t="shared" si="160"/>
        <v>18.2</v>
      </c>
      <c r="M1500" s="122">
        <f t="shared" si="161"/>
        <v>18.2</v>
      </c>
    </row>
    <row r="1501" spans="1:13" x14ac:dyDescent="0.2">
      <c r="A1501" s="86" t="s">
        <v>2112</v>
      </c>
      <c r="B1501" s="85">
        <v>44450</v>
      </c>
      <c r="C1501" s="86" t="s">
        <v>2113</v>
      </c>
      <c r="D1501" s="123" t="s">
        <v>840</v>
      </c>
      <c r="E1501" s="84" t="str">
        <f t="shared" si="156"/>
        <v>Herman</v>
      </c>
      <c r="F1501" s="84" t="str">
        <f t="shared" si="157"/>
        <v>Krauze</v>
      </c>
      <c r="G1501" s="84" t="str">
        <f t="shared" si="158"/>
        <v>Men U/21</v>
      </c>
      <c r="H1501" s="84" t="str">
        <f t="shared" si="159"/>
        <v>Henties Bay</v>
      </c>
      <c r="I1501" s="123"/>
      <c r="J1501" s="123" t="s">
        <v>1405</v>
      </c>
      <c r="K1501" s="123">
        <v>162</v>
      </c>
      <c r="L1501" s="122">
        <f t="shared" si="160"/>
        <v>22.7</v>
      </c>
      <c r="M1501" s="122">
        <f t="shared" si="161"/>
        <v>22.7</v>
      </c>
    </row>
    <row r="1502" spans="1:13" x14ac:dyDescent="0.2">
      <c r="A1502" s="86" t="s">
        <v>2112</v>
      </c>
      <c r="B1502" s="85">
        <v>44450</v>
      </c>
      <c r="C1502" s="86" t="s">
        <v>2113</v>
      </c>
      <c r="D1502" s="123" t="s">
        <v>840</v>
      </c>
      <c r="E1502" s="84" t="str">
        <f t="shared" si="156"/>
        <v>Herman</v>
      </c>
      <c r="F1502" s="84" t="str">
        <f t="shared" si="157"/>
        <v>Krauze</v>
      </c>
      <c r="G1502" s="84" t="str">
        <f t="shared" si="158"/>
        <v>Men U/21</v>
      </c>
      <c r="H1502" s="84" t="str">
        <f t="shared" si="159"/>
        <v>Henties Bay</v>
      </c>
      <c r="I1502" s="123"/>
      <c r="J1502" s="123" t="s">
        <v>1405</v>
      </c>
      <c r="K1502" s="123">
        <v>147</v>
      </c>
      <c r="L1502" s="122">
        <f t="shared" si="160"/>
        <v>16.2</v>
      </c>
      <c r="M1502" s="122">
        <f t="shared" si="161"/>
        <v>16.2</v>
      </c>
    </row>
    <row r="1503" spans="1:13" x14ac:dyDescent="0.2">
      <c r="A1503" s="86" t="s">
        <v>2112</v>
      </c>
      <c r="B1503" s="85">
        <v>44450</v>
      </c>
      <c r="C1503" s="86" t="s">
        <v>2113</v>
      </c>
      <c r="D1503" s="123" t="s">
        <v>840</v>
      </c>
      <c r="E1503" s="84" t="str">
        <f t="shared" si="156"/>
        <v>Herman</v>
      </c>
      <c r="F1503" s="84" t="str">
        <f t="shared" si="157"/>
        <v>Krauze</v>
      </c>
      <c r="G1503" s="84" t="str">
        <f t="shared" si="158"/>
        <v>Men U/21</v>
      </c>
      <c r="H1503" s="84" t="str">
        <f t="shared" si="159"/>
        <v>Henties Bay</v>
      </c>
      <c r="I1503" s="123"/>
      <c r="J1503" s="123" t="s">
        <v>1405</v>
      </c>
      <c r="K1503" s="123">
        <v>152</v>
      </c>
      <c r="L1503" s="122">
        <f t="shared" si="160"/>
        <v>18.2</v>
      </c>
      <c r="M1503" s="122">
        <f t="shared" si="161"/>
        <v>18.2</v>
      </c>
    </row>
    <row r="1504" spans="1:13" x14ac:dyDescent="0.2">
      <c r="A1504" s="86" t="s">
        <v>2112</v>
      </c>
      <c r="B1504" s="85">
        <v>44450</v>
      </c>
      <c r="C1504" s="86" t="s">
        <v>2113</v>
      </c>
      <c r="D1504" s="123" t="s">
        <v>1576</v>
      </c>
      <c r="E1504" s="84" t="str">
        <f t="shared" si="156"/>
        <v>Tiaan</v>
      </c>
      <c r="F1504" s="84" t="str">
        <f t="shared" si="157"/>
        <v>Fourie</v>
      </c>
      <c r="G1504" s="84" t="str">
        <f t="shared" si="158"/>
        <v>Men Senior</v>
      </c>
      <c r="H1504" s="84" t="str">
        <f t="shared" si="159"/>
        <v>Henties Bay</v>
      </c>
      <c r="I1504" s="123"/>
      <c r="J1504" s="123" t="s">
        <v>1405</v>
      </c>
      <c r="K1504" s="123">
        <v>116</v>
      </c>
      <c r="L1504" s="122">
        <f t="shared" si="160"/>
        <v>7.2</v>
      </c>
      <c r="M1504" s="122">
        <f t="shared" si="161"/>
        <v>7.2</v>
      </c>
    </row>
    <row r="1505" spans="1:13" x14ac:dyDescent="0.2">
      <c r="A1505" s="86" t="s">
        <v>2112</v>
      </c>
      <c r="B1505" s="85">
        <v>44450</v>
      </c>
      <c r="C1505" s="86" t="s">
        <v>2113</v>
      </c>
      <c r="D1505" s="123" t="s">
        <v>1576</v>
      </c>
      <c r="E1505" s="84" t="str">
        <f t="shared" si="156"/>
        <v>Tiaan</v>
      </c>
      <c r="F1505" s="84" t="str">
        <f t="shared" si="157"/>
        <v>Fourie</v>
      </c>
      <c r="G1505" s="84" t="str">
        <f t="shared" si="158"/>
        <v>Men Senior</v>
      </c>
      <c r="H1505" s="84" t="str">
        <f t="shared" si="159"/>
        <v>Henties Bay</v>
      </c>
      <c r="I1505" s="123"/>
      <c r="J1505" s="123" t="s">
        <v>1405</v>
      </c>
      <c r="K1505" s="123">
        <v>151</v>
      </c>
      <c r="L1505" s="122">
        <f t="shared" si="160"/>
        <v>17.8</v>
      </c>
      <c r="M1505" s="122">
        <f t="shared" si="161"/>
        <v>17.8</v>
      </c>
    </row>
    <row r="1506" spans="1:13" x14ac:dyDescent="0.2">
      <c r="A1506" s="86" t="s">
        <v>2112</v>
      </c>
      <c r="B1506" s="85">
        <v>44450</v>
      </c>
      <c r="C1506" s="86" t="s">
        <v>2113</v>
      </c>
      <c r="D1506" s="123" t="s">
        <v>1576</v>
      </c>
      <c r="E1506" s="84" t="str">
        <f t="shared" si="156"/>
        <v>Tiaan</v>
      </c>
      <c r="F1506" s="84" t="str">
        <f t="shared" si="157"/>
        <v>Fourie</v>
      </c>
      <c r="G1506" s="84" t="str">
        <f t="shared" si="158"/>
        <v>Men Senior</v>
      </c>
      <c r="H1506" s="84" t="str">
        <f t="shared" si="159"/>
        <v>Henties Bay</v>
      </c>
      <c r="I1506" s="123"/>
      <c r="J1506" s="123" t="s">
        <v>1405</v>
      </c>
      <c r="K1506" s="123">
        <v>167</v>
      </c>
      <c r="L1506" s="122">
        <f t="shared" si="160"/>
        <v>25.2</v>
      </c>
      <c r="M1506" s="122">
        <f t="shared" si="161"/>
        <v>25.2</v>
      </c>
    </row>
    <row r="1507" spans="1:13" x14ac:dyDescent="0.2">
      <c r="A1507" s="86" t="s">
        <v>2112</v>
      </c>
      <c r="B1507" s="85">
        <v>44450</v>
      </c>
      <c r="C1507" s="86" t="s">
        <v>2113</v>
      </c>
      <c r="D1507" s="123" t="s">
        <v>1576</v>
      </c>
      <c r="E1507" s="84" t="str">
        <f t="shared" si="156"/>
        <v>Tiaan</v>
      </c>
      <c r="F1507" s="84" t="str">
        <f t="shared" si="157"/>
        <v>Fourie</v>
      </c>
      <c r="G1507" s="84" t="str">
        <f t="shared" si="158"/>
        <v>Men Senior</v>
      </c>
      <c r="H1507" s="84" t="str">
        <f t="shared" si="159"/>
        <v>Henties Bay</v>
      </c>
      <c r="I1507" s="123"/>
      <c r="J1507" s="123" t="s">
        <v>1405</v>
      </c>
      <c r="K1507" s="123">
        <v>157</v>
      </c>
      <c r="L1507" s="122">
        <f t="shared" si="160"/>
        <v>20.399999999999999</v>
      </c>
      <c r="M1507" s="122">
        <f t="shared" si="161"/>
        <v>20.399999999999999</v>
      </c>
    </row>
    <row r="1508" spans="1:13" x14ac:dyDescent="0.2">
      <c r="A1508" s="86" t="s">
        <v>2112</v>
      </c>
      <c r="B1508" s="85">
        <v>44450</v>
      </c>
      <c r="C1508" s="86" t="s">
        <v>2113</v>
      </c>
      <c r="D1508" s="123" t="s">
        <v>1576</v>
      </c>
      <c r="E1508" s="84" t="str">
        <f t="shared" si="156"/>
        <v>Tiaan</v>
      </c>
      <c r="F1508" s="84" t="str">
        <f t="shared" si="157"/>
        <v>Fourie</v>
      </c>
      <c r="G1508" s="84" t="str">
        <f t="shared" si="158"/>
        <v>Men Senior</v>
      </c>
      <c r="H1508" s="84" t="str">
        <f t="shared" si="159"/>
        <v>Henties Bay</v>
      </c>
      <c r="I1508" s="123"/>
      <c r="J1508" s="123" t="s">
        <v>1405</v>
      </c>
      <c r="K1508" s="123">
        <v>162</v>
      </c>
      <c r="L1508" s="122">
        <f t="shared" si="160"/>
        <v>22.7</v>
      </c>
      <c r="M1508" s="122">
        <f t="shared" si="161"/>
        <v>22.7</v>
      </c>
    </row>
    <row r="1509" spans="1:13" x14ac:dyDescent="0.2">
      <c r="A1509" s="86" t="s">
        <v>2112</v>
      </c>
      <c r="B1509" s="85">
        <v>44450</v>
      </c>
      <c r="C1509" s="86" t="s">
        <v>2113</v>
      </c>
      <c r="D1509" s="123" t="s">
        <v>1576</v>
      </c>
      <c r="E1509" s="84" t="str">
        <f t="shared" si="156"/>
        <v>Tiaan</v>
      </c>
      <c r="F1509" s="84" t="str">
        <f t="shared" si="157"/>
        <v>Fourie</v>
      </c>
      <c r="G1509" s="84" t="str">
        <f t="shared" si="158"/>
        <v>Men Senior</v>
      </c>
      <c r="H1509" s="84" t="str">
        <f t="shared" si="159"/>
        <v>Henties Bay</v>
      </c>
      <c r="I1509" s="123"/>
      <c r="J1509" s="123" t="s">
        <v>1405</v>
      </c>
      <c r="K1509" s="123">
        <v>156</v>
      </c>
      <c r="L1509" s="122">
        <f t="shared" si="160"/>
        <v>19.899999999999999</v>
      </c>
      <c r="M1509" s="122">
        <f t="shared" si="161"/>
        <v>19.899999999999999</v>
      </c>
    </row>
    <row r="1510" spans="1:13" x14ac:dyDescent="0.2">
      <c r="A1510" s="86" t="s">
        <v>2112</v>
      </c>
      <c r="B1510" s="85">
        <v>44450</v>
      </c>
      <c r="C1510" s="86" t="s">
        <v>2113</v>
      </c>
      <c r="D1510" s="123" t="s">
        <v>1576</v>
      </c>
      <c r="E1510" s="84" t="str">
        <f t="shared" si="156"/>
        <v>Tiaan</v>
      </c>
      <c r="F1510" s="84" t="str">
        <f t="shared" si="157"/>
        <v>Fourie</v>
      </c>
      <c r="G1510" s="84" t="str">
        <f t="shared" si="158"/>
        <v>Men Senior</v>
      </c>
      <c r="H1510" s="84" t="str">
        <f t="shared" si="159"/>
        <v>Henties Bay</v>
      </c>
      <c r="I1510" s="123" t="s">
        <v>19</v>
      </c>
      <c r="J1510" s="123"/>
      <c r="K1510" s="123">
        <v>51</v>
      </c>
      <c r="L1510" s="122">
        <f t="shared" si="160"/>
        <v>1.4</v>
      </c>
      <c r="M1510" s="122">
        <f t="shared" si="161"/>
        <v>1.4</v>
      </c>
    </row>
    <row r="1511" spans="1:13" x14ac:dyDescent="0.2">
      <c r="A1511" s="86" t="s">
        <v>2112</v>
      </c>
      <c r="B1511" s="85">
        <v>44450</v>
      </c>
      <c r="C1511" s="86" t="s">
        <v>2113</v>
      </c>
      <c r="D1511" s="123" t="s">
        <v>760</v>
      </c>
      <c r="E1511" s="84" t="str">
        <f t="shared" si="156"/>
        <v>Anneline</v>
      </c>
      <c r="F1511" s="84" t="str">
        <f t="shared" si="157"/>
        <v>Bresele</v>
      </c>
      <c r="G1511" s="84" t="str">
        <f t="shared" si="158"/>
        <v>Ladies Grand Masters</v>
      </c>
      <c r="H1511" s="84" t="str">
        <f t="shared" si="159"/>
        <v>Henties Bay</v>
      </c>
      <c r="I1511" s="123"/>
      <c r="J1511" s="123"/>
      <c r="K1511" s="123"/>
      <c r="L1511" s="122" t="str">
        <f t="shared" si="160"/>
        <v/>
      </c>
      <c r="M1511" s="122" t="str">
        <f t="shared" si="161"/>
        <v/>
      </c>
    </row>
    <row r="1512" spans="1:13" x14ac:dyDescent="0.2">
      <c r="A1512" s="86" t="s">
        <v>2112</v>
      </c>
      <c r="B1512" s="85">
        <v>44450</v>
      </c>
      <c r="C1512" s="86" t="s">
        <v>2113</v>
      </c>
      <c r="D1512" s="123" t="s">
        <v>805</v>
      </c>
      <c r="E1512" s="84" t="str">
        <f t="shared" si="156"/>
        <v>Heinz</v>
      </c>
      <c r="F1512" s="84" t="str">
        <f t="shared" si="157"/>
        <v>Bresele</v>
      </c>
      <c r="G1512" s="84" t="str">
        <f t="shared" si="158"/>
        <v>Men Grand Masters</v>
      </c>
      <c r="H1512" s="84" t="str">
        <f t="shared" si="159"/>
        <v>Henties Bay</v>
      </c>
      <c r="I1512" s="123"/>
      <c r="J1512" s="123" t="s">
        <v>8</v>
      </c>
      <c r="K1512" s="123">
        <v>80</v>
      </c>
      <c r="L1512" s="122">
        <f t="shared" si="160"/>
        <v>4.0999999999999996</v>
      </c>
      <c r="M1512" s="122">
        <f t="shared" si="161"/>
        <v>4.0999999999999996</v>
      </c>
    </row>
    <row r="1513" spans="1:13" x14ac:dyDescent="0.2">
      <c r="A1513" s="86" t="s">
        <v>2112</v>
      </c>
      <c r="B1513" s="85">
        <v>44450</v>
      </c>
      <c r="C1513" s="86" t="s">
        <v>2113</v>
      </c>
      <c r="D1513" s="123" t="s">
        <v>1135</v>
      </c>
      <c r="E1513" s="84" t="str">
        <f t="shared" si="156"/>
        <v>Johan</v>
      </c>
      <c r="F1513" s="84" t="str">
        <f t="shared" si="157"/>
        <v>Burger</v>
      </c>
      <c r="G1513" s="84" t="str">
        <f t="shared" si="158"/>
        <v>Men Master</v>
      </c>
      <c r="H1513" s="84" t="str">
        <f t="shared" si="159"/>
        <v>Henties Bay</v>
      </c>
      <c r="I1513" s="123"/>
      <c r="J1513" s="123" t="s">
        <v>8</v>
      </c>
      <c r="K1513" s="123">
        <v>84</v>
      </c>
      <c r="L1513" s="122">
        <f t="shared" si="160"/>
        <v>4.7</v>
      </c>
      <c r="M1513" s="122">
        <f t="shared" si="161"/>
        <v>4.7</v>
      </c>
    </row>
    <row r="1514" spans="1:13" x14ac:dyDescent="0.2">
      <c r="A1514" s="86" t="s">
        <v>2112</v>
      </c>
      <c r="B1514" s="85">
        <v>44450</v>
      </c>
      <c r="C1514" s="86" t="s">
        <v>2113</v>
      </c>
      <c r="D1514" s="123" t="s">
        <v>1135</v>
      </c>
      <c r="E1514" s="84" t="str">
        <f t="shared" si="156"/>
        <v>Johan</v>
      </c>
      <c r="F1514" s="84" t="str">
        <f t="shared" si="157"/>
        <v>Burger</v>
      </c>
      <c r="G1514" s="84" t="str">
        <f t="shared" si="158"/>
        <v>Men Master</v>
      </c>
      <c r="H1514" s="84" t="str">
        <f t="shared" si="159"/>
        <v>Henties Bay</v>
      </c>
      <c r="I1514" s="123"/>
      <c r="J1514" s="123" t="s">
        <v>1405</v>
      </c>
      <c r="K1514" s="123">
        <v>104</v>
      </c>
      <c r="L1514" s="122">
        <f t="shared" si="160"/>
        <v>5</v>
      </c>
      <c r="M1514" s="122">
        <f t="shared" si="161"/>
        <v>5</v>
      </c>
    </row>
    <row r="1515" spans="1:13" x14ac:dyDescent="0.2">
      <c r="A1515" s="86" t="s">
        <v>2112</v>
      </c>
      <c r="B1515" s="85">
        <v>44450</v>
      </c>
      <c r="C1515" s="86" t="s">
        <v>2113</v>
      </c>
      <c r="D1515" s="123" t="s">
        <v>1135</v>
      </c>
      <c r="E1515" s="84" t="str">
        <f t="shared" si="156"/>
        <v>Johan</v>
      </c>
      <c r="F1515" s="84" t="str">
        <f t="shared" si="157"/>
        <v>Burger</v>
      </c>
      <c r="G1515" s="84" t="str">
        <f t="shared" si="158"/>
        <v>Men Master</v>
      </c>
      <c r="H1515" s="84" t="str">
        <f t="shared" si="159"/>
        <v>Henties Bay</v>
      </c>
      <c r="I1515" s="123"/>
      <c r="J1515" s="123" t="s">
        <v>1406</v>
      </c>
      <c r="K1515" s="123">
        <v>86</v>
      </c>
      <c r="L1515" s="122">
        <f t="shared" si="160"/>
        <v>2.2000000000000002</v>
      </c>
      <c r="M1515" s="122">
        <f t="shared" si="161"/>
        <v>2.2000000000000002</v>
      </c>
    </row>
    <row r="1516" spans="1:13" x14ac:dyDescent="0.2">
      <c r="A1516" s="86" t="s">
        <v>2112</v>
      </c>
      <c r="B1516" s="85">
        <v>44450</v>
      </c>
      <c r="C1516" s="86" t="s">
        <v>2113</v>
      </c>
      <c r="D1516" s="123" t="s">
        <v>581</v>
      </c>
      <c r="E1516" s="84" t="str">
        <f t="shared" si="156"/>
        <v>Leon</v>
      </c>
      <c r="F1516" s="84" t="str">
        <f t="shared" si="157"/>
        <v>Krauze</v>
      </c>
      <c r="G1516" s="84" t="str">
        <f t="shared" si="158"/>
        <v>Men Veteran</v>
      </c>
      <c r="H1516" s="84" t="str">
        <f t="shared" si="159"/>
        <v>Henties Bay</v>
      </c>
      <c r="I1516" s="123"/>
      <c r="J1516" s="123" t="s">
        <v>1405</v>
      </c>
      <c r="K1516" s="123">
        <v>105</v>
      </c>
      <c r="L1516" s="122">
        <f t="shared" si="160"/>
        <v>5.0999999999999996</v>
      </c>
      <c r="M1516" s="122">
        <f t="shared" si="161"/>
        <v>5.0999999999999996</v>
      </c>
    </row>
    <row r="1517" spans="1:13" x14ac:dyDescent="0.2">
      <c r="A1517" s="86" t="s">
        <v>2112</v>
      </c>
      <c r="B1517" s="85">
        <v>44450</v>
      </c>
      <c r="C1517" s="86" t="s">
        <v>2113</v>
      </c>
      <c r="D1517" s="123" t="s">
        <v>581</v>
      </c>
      <c r="E1517" s="84" t="str">
        <f t="shared" si="156"/>
        <v>Leon</v>
      </c>
      <c r="F1517" s="84" t="str">
        <f t="shared" si="157"/>
        <v>Krauze</v>
      </c>
      <c r="G1517" s="84" t="str">
        <f t="shared" si="158"/>
        <v>Men Veteran</v>
      </c>
      <c r="H1517" s="84" t="str">
        <f t="shared" si="159"/>
        <v>Henties Bay</v>
      </c>
      <c r="I1517" s="123"/>
      <c r="J1517" s="123" t="s">
        <v>1405</v>
      </c>
      <c r="K1517" s="123">
        <v>104</v>
      </c>
      <c r="L1517" s="122">
        <f t="shared" si="160"/>
        <v>5</v>
      </c>
      <c r="M1517" s="122">
        <f t="shared" si="161"/>
        <v>5</v>
      </c>
    </row>
    <row r="1518" spans="1:13" x14ac:dyDescent="0.2">
      <c r="A1518" s="86" t="s">
        <v>2112</v>
      </c>
      <c r="B1518" s="85">
        <v>44450</v>
      </c>
      <c r="C1518" s="86" t="s">
        <v>2113</v>
      </c>
      <c r="D1518" s="123" t="s">
        <v>581</v>
      </c>
      <c r="E1518" s="84" t="str">
        <f t="shared" si="156"/>
        <v>Leon</v>
      </c>
      <c r="F1518" s="84" t="str">
        <f t="shared" si="157"/>
        <v>Krauze</v>
      </c>
      <c r="G1518" s="84" t="str">
        <f t="shared" si="158"/>
        <v>Men Veteran</v>
      </c>
      <c r="H1518" s="84" t="str">
        <f t="shared" si="159"/>
        <v>Henties Bay</v>
      </c>
      <c r="I1518" s="123"/>
      <c r="J1518" s="123" t="s">
        <v>1405</v>
      </c>
      <c r="K1518" s="123">
        <v>132</v>
      </c>
      <c r="L1518" s="122">
        <f t="shared" si="160"/>
        <v>11.2</v>
      </c>
      <c r="M1518" s="122">
        <f t="shared" si="161"/>
        <v>11.2</v>
      </c>
    </row>
    <row r="1519" spans="1:13" x14ac:dyDescent="0.2">
      <c r="A1519" s="86" t="s">
        <v>2112</v>
      </c>
      <c r="B1519" s="85">
        <v>44450</v>
      </c>
      <c r="C1519" s="86" t="s">
        <v>2113</v>
      </c>
      <c r="D1519" s="123" t="s">
        <v>1272</v>
      </c>
      <c r="E1519" s="84" t="str">
        <f t="shared" si="156"/>
        <v>Lourens</v>
      </c>
      <c r="F1519" s="84" t="str">
        <f t="shared" si="157"/>
        <v>Fourie</v>
      </c>
      <c r="G1519" s="84" t="str">
        <f t="shared" si="158"/>
        <v>Men Master</v>
      </c>
      <c r="H1519" s="84" t="str">
        <f t="shared" si="159"/>
        <v>Henties Bay</v>
      </c>
      <c r="I1519" s="123"/>
      <c r="J1519" s="123" t="s">
        <v>1405</v>
      </c>
      <c r="K1519" s="123">
        <v>146</v>
      </c>
      <c r="L1519" s="122">
        <f t="shared" si="160"/>
        <v>15.9</v>
      </c>
      <c r="M1519" s="122">
        <f t="shared" si="161"/>
        <v>15.9</v>
      </c>
    </row>
    <row r="1520" spans="1:13" x14ac:dyDescent="0.2">
      <c r="A1520" s="86" t="s">
        <v>2112</v>
      </c>
      <c r="B1520" s="85">
        <v>44450</v>
      </c>
      <c r="C1520" s="86" t="s">
        <v>2113</v>
      </c>
      <c r="D1520" s="123" t="s">
        <v>1272</v>
      </c>
      <c r="E1520" s="84" t="str">
        <f t="shared" si="156"/>
        <v>Lourens</v>
      </c>
      <c r="F1520" s="84" t="str">
        <f t="shared" si="157"/>
        <v>Fourie</v>
      </c>
      <c r="G1520" s="84" t="str">
        <f t="shared" si="158"/>
        <v>Men Master</v>
      </c>
      <c r="H1520" s="84" t="str">
        <f t="shared" si="159"/>
        <v>Henties Bay</v>
      </c>
      <c r="I1520" s="123"/>
      <c r="J1520" s="123" t="s">
        <v>1405</v>
      </c>
      <c r="K1520" s="123">
        <v>144</v>
      </c>
      <c r="L1520" s="122">
        <f t="shared" si="160"/>
        <v>15.1</v>
      </c>
      <c r="M1520" s="122">
        <f t="shared" si="161"/>
        <v>15.1</v>
      </c>
    </row>
    <row r="1521" spans="1:13" x14ac:dyDescent="0.2">
      <c r="A1521" s="86" t="s">
        <v>2112</v>
      </c>
      <c r="B1521" s="85">
        <v>44450</v>
      </c>
      <c r="C1521" s="86" t="s">
        <v>2113</v>
      </c>
      <c r="D1521" s="123" t="s">
        <v>1272</v>
      </c>
      <c r="E1521" s="84" t="str">
        <f t="shared" si="156"/>
        <v>Lourens</v>
      </c>
      <c r="F1521" s="84" t="str">
        <f t="shared" si="157"/>
        <v>Fourie</v>
      </c>
      <c r="G1521" s="84" t="str">
        <f t="shared" si="158"/>
        <v>Men Master</v>
      </c>
      <c r="H1521" s="84" t="str">
        <f t="shared" si="159"/>
        <v>Henties Bay</v>
      </c>
      <c r="I1521" s="123"/>
      <c r="J1521" s="123" t="s">
        <v>1405</v>
      </c>
      <c r="K1521" s="123">
        <v>126</v>
      </c>
      <c r="L1521" s="122">
        <f t="shared" si="160"/>
        <v>9.6</v>
      </c>
      <c r="M1521" s="122">
        <f t="shared" si="161"/>
        <v>9.6</v>
      </c>
    </row>
    <row r="1522" spans="1:13" x14ac:dyDescent="0.2">
      <c r="A1522" s="86" t="s">
        <v>2112</v>
      </c>
      <c r="B1522" s="85">
        <v>44450</v>
      </c>
      <c r="C1522" s="86" t="s">
        <v>2113</v>
      </c>
      <c r="D1522" s="123" t="s">
        <v>1272</v>
      </c>
      <c r="E1522" s="84" t="str">
        <f t="shared" si="156"/>
        <v>Lourens</v>
      </c>
      <c r="F1522" s="84" t="str">
        <f t="shared" si="157"/>
        <v>Fourie</v>
      </c>
      <c r="G1522" s="84" t="str">
        <f t="shared" si="158"/>
        <v>Men Master</v>
      </c>
      <c r="H1522" s="84" t="str">
        <f t="shared" si="159"/>
        <v>Henties Bay</v>
      </c>
      <c r="I1522" s="123"/>
      <c r="J1522" s="123" t="s">
        <v>1405</v>
      </c>
      <c r="K1522" s="123">
        <v>134</v>
      </c>
      <c r="L1522" s="122">
        <f t="shared" si="160"/>
        <v>11.8</v>
      </c>
      <c r="M1522" s="122">
        <f t="shared" si="161"/>
        <v>11.8</v>
      </c>
    </row>
    <row r="1523" spans="1:13" x14ac:dyDescent="0.2">
      <c r="A1523" s="86" t="s">
        <v>2112</v>
      </c>
      <c r="B1523" s="85">
        <v>44450</v>
      </c>
      <c r="C1523" s="86" t="s">
        <v>2113</v>
      </c>
      <c r="D1523" s="123" t="s">
        <v>1272</v>
      </c>
      <c r="E1523" s="84" t="str">
        <f t="shared" si="156"/>
        <v>Lourens</v>
      </c>
      <c r="F1523" s="84" t="str">
        <f t="shared" si="157"/>
        <v>Fourie</v>
      </c>
      <c r="G1523" s="84" t="str">
        <f t="shared" si="158"/>
        <v>Men Master</v>
      </c>
      <c r="H1523" s="84" t="str">
        <f t="shared" si="159"/>
        <v>Henties Bay</v>
      </c>
      <c r="I1523" s="123"/>
      <c r="J1523" s="123" t="s">
        <v>1404</v>
      </c>
      <c r="K1523" s="123">
        <v>125</v>
      </c>
      <c r="L1523" s="122">
        <f t="shared" si="160"/>
        <v>24.9</v>
      </c>
      <c r="M1523" s="122">
        <f t="shared" si="161"/>
        <v>24.9</v>
      </c>
    </row>
    <row r="1524" spans="1:13" x14ac:dyDescent="0.2">
      <c r="A1524" s="86" t="s">
        <v>2112</v>
      </c>
      <c r="B1524" s="85">
        <v>44450</v>
      </c>
      <c r="C1524" s="86" t="s">
        <v>2113</v>
      </c>
      <c r="D1524" s="123" t="s">
        <v>846</v>
      </c>
      <c r="E1524" s="84" t="str">
        <f t="shared" si="156"/>
        <v>Kobus</v>
      </c>
      <c r="F1524" s="84" t="str">
        <f t="shared" si="157"/>
        <v>Mostert</v>
      </c>
      <c r="G1524" s="84" t="str">
        <f t="shared" si="158"/>
        <v>Men Senior</v>
      </c>
      <c r="H1524" s="84" t="str">
        <f t="shared" si="159"/>
        <v>Henties Bay</v>
      </c>
      <c r="I1524" s="123"/>
      <c r="J1524" s="123" t="s">
        <v>1405</v>
      </c>
      <c r="K1524" s="123">
        <v>144</v>
      </c>
      <c r="L1524" s="122">
        <f t="shared" si="160"/>
        <v>15.1</v>
      </c>
      <c r="M1524" s="122">
        <f t="shared" si="161"/>
        <v>15.1</v>
      </c>
    </row>
    <row r="1525" spans="1:13" x14ac:dyDescent="0.2">
      <c r="A1525" s="86" t="s">
        <v>2112</v>
      </c>
      <c r="B1525" s="85">
        <v>44450</v>
      </c>
      <c r="C1525" s="86" t="s">
        <v>2113</v>
      </c>
      <c r="D1525" s="123" t="s">
        <v>563</v>
      </c>
      <c r="E1525" s="84" t="str">
        <f t="shared" si="156"/>
        <v>Johan</v>
      </c>
      <c r="F1525" s="84" t="str">
        <f t="shared" si="157"/>
        <v>Agenbag</v>
      </c>
      <c r="G1525" s="84" t="str">
        <f t="shared" si="158"/>
        <v>Men Master</v>
      </c>
      <c r="H1525" s="84" t="str">
        <f t="shared" si="159"/>
        <v>Henties Bay</v>
      </c>
      <c r="I1525" s="123"/>
      <c r="J1525" s="123"/>
      <c r="K1525" s="123"/>
      <c r="L1525" s="122" t="str">
        <f t="shared" si="160"/>
        <v/>
      </c>
      <c r="M1525" s="122" t="str">
        <f t="shared" si="161"/>
        <v/>
      </c>
    </row>
    <row r="1526" spans="1:13" x14ac:dyDescent="0.2">
      <c r="A1526" s="86" t="s">
        <v>2112</v>
      </c>
      <c r="B1526" s="85">
        <v>44450</v>
      </c>
      <c r="C1526" s="86" t="s">
        <v>2113</v>
      </c>
      <c r="D1526" s="123" t="s">
        <v>570</v>
      </c>
      <c r="E1526" s="84" t="str">
        <f t="shared" si="156"/>
        <v>Kobus</v>
      </c>
      <c r="F1526" s="84" t="str">
        <f t="shared" si="157"/>
        <v>Nel</v>
      </c>
      <c r="G1526" s="84" t="str">
        <f t="shared" si="158"/>
        <v>Men Master</v>
      </c>
      <c r="H1526" s="84" t="str">
        <f t="shared" si="159"/>
        <v>Henties Bay</v>
      </c>
      <c r="I1526" s="123" t="s">
        <v>19</v>
      </c>
      <c r="J1526" s="123"/>
      <c r="K1526" s="123">
        <v>48</v>
      </c>
      <c r="L1526" s="122">
        <f t="shared" si="160"/>
        <v>1.1000000000000001</v>
      </c>
      <c r="M1526" s="122">
        <f t="shared" si="161"/>
        <v>1.1000000000000001</v>
      </c>
    </row>
    <row r="1527" spans="1:13" x14ac:dyDescent="0.2">
      <c r="A1527" s="86" t="s">
        <v>2112</v>
      </c>
      <c r="B1527" s="85">
        <v>44450</v>
      </c>
      <c r="C1527" s="86" t="s">
        <v>2113</v>
      </c>
      <c r="D1527" s="123" t="s">
        <v>660</v>
      </c>
      <c r="E1527" s="84" t="str">
        <f t="shared" si="156"/>
        <v>Veronica</v>
      </c>
      <c r="F1527" s="84" t="str">
        <f t="shared" si="157"/>
        <v>Nel</v>
      </c>
      <c r="G1527" s="84" t="str">
        <f t="shared" si="158"/>
        <v>Ladies Master</v>
      </c>
      <c r="H1527" s="84" t="str">
        <f t="shared" si="159"/>
        <v>Henties Bay</v>
      </c>
      <c r="I1527" s="123" t="s">
        <v>19</v>
      </c>
      <c r="J1527" s="123"/>
      <c r="K1527" s="123">
        <v>50</v>
      </c>
      <c r="L1527" s="122">
        <f t="shared" si="160"/>
        <v>1.3</v>
      </c>
      <c r="M1527" s="122">
        <f t="shared" si="161"/>
        <v>1.3</v>
      </c>
    </row>
    <row r="1528" spans="1:13" x14ac:dyDescent="0.2">
      <c r="A1528" s="86" t="s">
        <v>2112</v>
      </c>
      <c r="B1528" s="85">
        <v>44450</v>
      </c>
      <c r="C1528" s="86" t="s">
        <v>2113</v>
      </c>
      <c r="D1528" s="123" t="s">
        <v>660</v>
      </c>
      <c r="E1528" s="84" t="str">
        <f t="shared" si="156"/>
        <v>Veronica</v>
      </c>
      <c r="F1528" s="84" t="str">
        <f t="shared" si="157"/>
        <v>Nel</v>
      </c>
      <c r="G1528" s="84" t="str">
        <f t="shared" si="158"/>
        <v>Ladies Master</v>
      </c>
      <c r="H1528" s="84" t="str">
        <f t="shared" si="159"/>
        <v>Henties Bay</v>
      </c>
      <c r="I1528" s="123"/>
      <c r="J1528" s="123" t="s">
        <v>1406</v>
      </c>
      <c r="K1528" s="123">
        <v>71</v>
      </c>
      <c r="L1528" s="122">
        <f t="shared" si="160"/>
        <v>1.1000000000000001</v>
      </c>
      <c r="M1528" s="122">
        <f t="shared" si="161"/>
        <v>1.1000000000000001</v>
      </c>
    </row>
    <row r="1529" spans="1:13" x14ac:dyDescent="0.2">
      <c r="A1529" s="86" t="s">
        <v>2112</v>
      </c>
      <c r="B1529" s="85">
        <v>44450</v>
      </c>
      <c r="C1529" s="86" t="s">
        <v>2113</v>
      </c>
      <c r="D1529" s="123" t="s">
        <v>660</v>
      </c>
      <c r="E1529" s="84" t="str">
        <f t="shared" si="156"/>
        <v>Veronica</v>
      </c>
      <c r="F1529" s="84" t="str">
        <f t="shared" si="157"/>
        <v>Nel</v>
      </c>
      <c r="G1529" s="84" t="str">
        <f t="shared" si="158"/>
        <v>Ladies Master</v>
      </c>
      <c r="H1529" s="84" t="str">
        <f t="shared" si="159"/>
        <v>Henties Bay</v>
      </c>
      <c r="I1529" s="123" t="s">
        <v>19</v>
      </c>
      <c r="J1529" s="123"/>
      <c r="K1529" s="123">
        <v>44</v>
      </c>
      <c r="L1529" s="122">
        <f t="shared" si="160"/>
        <v>0.9</v>
      </c>
      <c r="M1529" s="122">
        <f t="shared" si="161"/>
        <v>0.9</v>
      </c>
    </row>
    <row r="1530" spans="1:13" x14ac:dyDescent="0.2">
      <c r="A1530" s="86" t="s">
        <v>2112</v>
      </c>
      <c r="B1530" s="85">
        <v>44450</v>
      </c>
      <c r="C1530" s="86" t="s">
        <v>2113</v>
      </c>
      <c r="D1530" s="123" t="s">
        <v>651</v>
      </c>
      <c r="E1530" s="84" t="str">
        <f t="shared" si="156"/>
        <v>Michele</v>
      </c>
      <c r="F1530" s="84" t="str">
        <f t="shared" si="157"/>
        <v>Andersen</v>
      </c>
      <c r="G1530" s="84" t="str">
        <f t="shared" si="158"/>
        <v>Ladies Grand Masters</v>
      </c>
      <c r="H1530" s="84" t="str">
        <f t="shared" si="159"/>
        <v>Henties Bay</v>
      </c>
      <c r="I1530" s="123" t="s">
        <v>19</v>
      </c>
      <c r="J1530" s="123"/>
      <c r="K1530" s="123">
        <v>54</v>
      </c>
      <c r="L1530" s="122">
        <f t="shared" si="160"/>
        <v>1.6</v>
      </c>
      <c r="M1530" s="122">
        <f t="shared" si="161"/>
        <v>1.6</v>
      </c>
    </row>
    <row r="1531" spans="1:13" x14ac:dyDescent="0.2">
      <c r="A1531" s="86" t="s">
        <v>2112</v>
      </c>
      <c r="B1531" s="85">
        <v>44450</v>
      </c>
      <c r="C1531" s="86" t="s">
        <v>2113</v>
      </c>
      <c r="D1531" s="123" t="s">
        <v>632</v>
      </c>
      <c r="E1531" s="84" t="str">
        <f t="shared" si="156"/>
        <v>Simen</v>
      </c>
      <c r="F1531" s="84" t="str">
        <f t="shared" si="157"/>
        <v>Andersen</v>
      </c>
      <c r="G1531" s="84" t="str">
        <f t="shared" si="158"/>
        <v>Men Master</v>
      </c>
      <c r="H1531" s="84" t="str">
        <f t="shared" si="159"/>
        <v>Henties Bay</v>
      </c>
      <c r="I1531" s="123"/>
      <c r="J1531" s="123"/>
      <c r="K1531" s="123"/>
      <c r="L1531" s="122" t="str">
        <f t="shared" si="160"/>
        <v/>
      </c>
      <c r="M1531" s="122" t="str">
        <f t="shared" si="161"/>
        <v/>
      </c>
    </row>
    <row r="1532" spans="1:13" x14ac:dyDescent="0.2">
      <c r="A1532" s="86" t="s">
        <v>2112</v>
      </c>
      <c r="B1532" s="85">
        <v>44450</v>
      </c>
      <c r="C1532" s="86" t="s">
        <v>2113</v>
      </c>
      <c r="D1532" s="123" t="s">
        <v>1934</v>
      </c>
      <c r="E1532" s="84" t="str">
        <f t="shared" si="156"/>
        <v>Dylan</v>
      </c>
      <c r="F1532" s="84" t="str">
        <f t="shared" si="157"/>
        <v>Spencer</v>
      </c>
      <c r="G1532" s="84" t="str">
        <f t="shared" si="158"/>
        <v>Men Senior</v>
      </c>
      <c r="H1532" s="84" t="str">
        <f t="shared" si="159"/>
        <v>Walvis Bay</v>
      </c>
      <c r="I1532" s="123"/>
      <c r="J1532" s="123" t="s">
        <v>1405</v>
      </c>
      <c r="K1532" s="123">
        <v>124</v>
      </c>
      <c r="L1532" s="122">
        <f t="shared" si="160"/>
        <v>9.1</v>
      </c>
      <c r="M1532" s="122">
        <f t="shared" si="161"/>
        <v>9.1</v>
      </c>
    </row>
    <row r="1533" spans="1:13" x14ac:dyDescent="0.2">
      <c r="A1533" s="86" t="s">
        <v>2112</v>
      </c>
      <c r="B1533" s="85">
        <v>44450</v>
      </c>
      <c r="C1533" s="86" t="s">
        <v>2113</v>
      </c>
      <c r="D1533" s="123" t="s">
        <v>1695</v>
      </c>
      <c r="E1533" s="84" t="str">
        <f t="shared" si="156"/>
        <v>Brandon</v>
      </c>
      <c r="F1533" s="84" t="str">
        <f t="shared" si="157"/>
        <v>Grane</v>
      </c>
      <c r="G1533" s="84" t="str">
        <f t="shared" si="158"/>
        <v>Men U/21</v>
      </c>
      <c r="H1533" s="84" t="str">
        <f t="shared" si="159"/>
        <v>Walvis Bay</v>
      </c>
      <c r="I1533" s="123"/>
      <c r="J1533" s="123" t="s">
        <v>1405</v>
      </c>
      <c r="K1533" s="123">
        <v>139</v>
      </c>
      <c r="L1533" s="122">
        <f t="shared" si="160"/>
        <v>13.4</v>
      </c>
      <c r="M1533" s="122">
        <f t="shared" si="161"/>
        <v>13.4</v>
      </c>
    </row>
    <row r="1534" spans="1:13" x14ac:dyDescent="0.2">
      <c r="A1534" s="86" t="s">
        <v>2112</v>
      </c>
      <c r="B1534" s="85">
        <v>44450</v>
      </c>
      <c r="C1534" s="86" t="s">
        <v>2113</v>
      </c>
      <c r="D1534" s="123" t="s">
        <v>1695</v>
      </c>
      <c r="E1534" s="84" t="str">
        <f t="shared" si="156"/>
        <v>Brandon</v>
      </c>
      <c r="F1534" s="84" t="str">
        <f t="shared" si="157"/>
        <v>Grane</v>
      </c>
      <c r="G1534" s="84" t="str">
        <f t="shared" si="158"/>
        <v>Men U/21</v>
      </c>
      <c r="H1534" s="84" t="str">
        <f t="shared" si="159"/>
        <v>Walvis Bay</v>
      </c>
      <c r="I1534" s="123"/>
      <c r="J1534" s="123" t="s">
        <v>1405</v>
      </c>
      <c r="K1534" s="123">
        <v>138</v>
      </c>
      <c r="L1534" s="122">
        <f t="shared" si="160"/>
        <v>13.1</v>
      </c>
      <c r="M1534" s="122">
        <f t="shared" si="161"/>
        <v>13.1</v>
      </c>
    </row>
    <row r="1535" spans="1:13" x14ac:dyDescent="0.2">
      <c r="A1535" s="86" t="s">
        <v>2112</v>
      </c>
      <c r="B1535" s="85">
        <v>44450</v>
      </c>
      <c r="C1535" s="86" t="s">
        <v>2113</v>
      </c>
      <c r="D1535" s="123" t="s">
        <v>590</v>
      </c>
      <c r="E1535" s="84" t="str">
        <f t="shared" si="156"/>
        <v>Stefan</v>
      </c>
      <c r="F1535" s="84" t="str">
        <f t="shared" si="157"/>
        <v>Du Preez</v>
      </c>
      <c r="G1535" s="84" t="str">
        <f t="shared" si="158"/>
        <v>Men Master</v>
      </c>
      <c r="H1535" s="84" t="str">
        <f t="shared" si="159"/>
        <v>Walvis Bay</v>
      </c>
      <c r="I1535" s="123"/>
      <c r="J1535" s="123"/>
      <c r="K1535" s="123"/>
      <c r="L1535" s="122" t="str">
        <f t="shared" si="160"/>
        <v/>
      </c>
      <c r="M1535" s="122" t="str">
        <f t="shared" si="161"/>
        <v/>
      </c>
    </row>
    <row r="1536" spans="1:13" x14ac:dyDescent="0.2">
      <c r="A1536" s="86" t="s">
        <v>2112</v>
      </c>
      <c r="B1536" s="85">
        <v>44450</v>
      </c>
      <c r="C1536" s="86" t="s">
        <v>2113</v>
      </c>
      <c r="D1536" s="123" t="s">
        <v>1261</v>
      </c>
      <c r="E1536" s="84" t="str">
        <f t="shared" si="156"/>
        <v>Martin</v>
      </c>
      <c r="F1536" s="84" t="str">
        <f t="shared" si="157"/>
        <v>Cordier</v>
      </c>
      <c r="G1536" s="84" t="str">
        <f t="shared" si="158"/>
        <v>Men Veteran</v>
      </c>
      <c r="H1536" s="84" t="str">
        <f t="shared" si="159"/>
        <v>Walvis Bay</v>
      </c>
      <c r="I1536" s="123"/>
      <c r="J1536" s="123" t="s">
        <v>1405</v>
      </c>
      <c r="K1536" s="123">
        <v>152</v>
      </c>
      <c r="L1536" s="122">
        <f t="shared" si="160"/>
        <v>18.2</v>
      </c>
      <c r="M1536" s="122">
        <f t="shared" si="161"/>
        <v>18.2</v>
      </c>
    </row>
    <row r="1537" spans="1:13" x14ac:dyDescent="0.2">
      <c r="A1537" s="86" t="s">
        <v>2112</v>
      </c>
      <c r="B1537" s="85">
        <v>44450</v>
      </c>
      <c r="C1537" s="86" t="s">
        <v>2113</v>
      </c>
      <c r="D1537" s="123" t="s">
        <v>1261</v>
      </c>
      <c r="E1537" s="84" t="str">
        <f t="shared" si="156"/>
        <v>Martin</v>
      </c>
      <c r="F1537" s="84" t="str">
        <f t="shared" si="157"/>
        <v>Cordier</v>
      </c>
      <c r="G1537" s="84" t="str">
        <f t="shared" si="158"/>
        <v>Men Veteran</v>
      </c>
      <c r="H1537" s="84" t="str">
        <f t="shared" si="159"/>
        <v>Walvis Bay</v>
      </c>
      <c r="I1537" s="123"/>
      <c r="J1537" s="123" t="s">
        <v>1405</v>
      </c>
      <c r="K1537" s="123">
        <v>124</v>
      </c>
      <c r="L1537" s="122">
        <f t="shared" si="160"/>
        <v>9.1</v>
      </c>
      <c r="M1537" s="122">
        <f t="shared" si="161"/>
        <v>9.1</v>
      </c>
    </row>
    <row r="1538" spans="1:13" x14ac:dyDescent="0.2">
      <c r="A1538" s="86" t="s">
        <v>2112</v>
      </c>
      <c r="B1538" s="85">
        <v>44450</v>
      </c>
      <c r="C1538" s="86" t="s">
        <v>2113</v>
      </c>
      <c r="D1538" s="123" t="s">
        <v>1261</v>
      </c>
      <c r="E1538" s="84" t="str">
        <f t="shared" si="156"/>
        <v>Martin</v>
      </c>
      <c r="F1538" s="84" t="str">
        <f t="shared" si="157"/>
        <v>Cordier</v>
      </c>
      <c r="G1538" s="84" t="str">
        <f t="shared" si="158"/>
        <v>Men Veteran</v>
      </c>
      <c r="H1538" s="84" t="str">
        <f t="shared" si="159"/>
        <v>Walvis Bay</v>
      </c>
      <c r="I1538" s="123"/>
      <c r="J1538" s="123" t="s">
        <v>1405</v>
      </c>
      <c r="K1538" s="123">
        <v>135</v>
      </c>
      <c r="L1538" s="122">
        <f t="shared" si="160"/>
        <v>12.1</v>
      </c>
      <c r="M1538" s="122">
        <f t="shared" si="161"/>
        <v>12.1</v>
      </c>
    </row>
    <row r="1539" spans="1:13" x14ac:dyDescent="0.2">
      <c r="A1539" s="86" t="s">
        <v>2112</v>
      </c>
      <c r="B1539" s="85">
        <v>44450</v>
      </c>
      <c r="C1539" s="86" t="s">
        <v>2113</v>
      </c>
      <c r="D1539" s="123" t="s">
        <v>1261</v>
      </c>
      <c r="E1539" s="84" t="str">
        <f t="shared" si="156"/>
        <v>Martin</v>
      </c>
      <c r="F1539" s="84" t="str">
        <f t="shared" si="157"/>
        <v>Cordier</v>
      </c>
      <c r="G1539" s="84" t="str">
        <f t="shared" si="158"/>
        <v>Men Veteran</v>
      </c>
      <c r="H1539" s="84" t="str">
        <f t="shared" si="159"/>
        <v>Walvis Bay</v>
      </c>
      <c r="I1539" s="123"/>
      <c r="J1539" s="123" t="s">
        <v>1405</v>
      </c>
      <c r="K1539" s="123">
        <v>160</v>
      </c>
      <c r="L1539" s="122">
        <f t="shared" si="160"/>
        <v>21.7</v>
      </c>
      <c r="M1539" s="122">
        <f t="shared" si="161"/>
        <v>21.7</v>
      </c>
    </row>
    <row r="1540" spans="1:13" x14ac:dyDescent="0.2">
      <c r="A1540" s="86" t="s">
        <v>2112</v>
      </c>
      <c r="B1540" s="85">
        <v>44450</v>
      </c>
      <c r="C1540" s="86" t="s">
        <v>2113</v>
      </c>
      <c r="D1540" s="123" t="s">
        <v>568</v>
      </c>
      <c r="E1540" s="84" t="str">
        <f t="shared" si="156"/>
        <v>Emil</v>
      </c>
      <c r="F1540" s="84" t="str">
        <f t="shared" si="157"/>
        <v>Prinsloo</v>
      </c>
      <c r="G1540" s="84" t="str">
        <f t="shared" si="158"/>
        <v>Men Veteran</v>
      </c>
      <c r="H1540" s="84" t="str">
        <f t="shared" si="159"/>
        <v>Walvis Bay</v>
      </c>
      <c r="I1540" s="123"/>
      <c r="J1540" s="123" t="s">
        <v>1405</v>
      </c>
      <c r="K1540" s="123">
        <v>129</v>
      </c>
      <c r="L1540" s="122">
        <f t="shared" si="160"/>
        <v>10.4</v>
      </c>
      <c r="M1540" s="122">
        <f t="shared" si="161"/>
        <v>10.4</v>
      </c>
    </row>
    <row r="1541" spans="1:13" x14ac:dyDescent="0.2">
      <c r="A1541" s="86" t="s">
        <v>2112</v>
      </c>
      <c r="B1541" s="85">
        <v>44450</v>
      </c>
      <c r="C1541" s="86" t="s">
        <v>2113</v>
      </c>
      <c r="D1541" s="123" t="s">
        <v>568</v>
      </c>
      <c r="E1541" s="84" t="str">
        <f t="shared" si="156"/>
        <v>Emil</v>
      </c>
      <c r="F1541" s="84" t="str">
        <f t="shared" si="157"/>
        <v>Prinsloo</v>
      </c>
      <c r="G1541" s="84" t="str">
        <f t="shared" si="158"/>
        <v>Men Veteran</v>
      </c>
      <c r="H1541" s="84" t="str">
        <f t="shared" si="159"/>
        <v>Walvis Bay</v>
      </c>
      <c r="I1541" s="123"/>
      <c r="J1541" s="123" t="s">
        <v>1406</v>
      </c>
      <c r="K1541" s="123">
        <v>123</v>
      </c>
      <c r="L1541" s="122">
        <f t="shared" si="160"/>
        <v>7.6</v>
      </c>
      <c r="M1541" s="122">
        <f t="shared" si="161"/>
        <v>7.6</v>
      </c>
    </row>
    <row r="1542" spans="1:13" x14ac:dyDescent="0.2">
      <c r="A1542" s="86" t="s">
        <v>2112</v>
      </c>
      <c r="B1542" s="85">
        <v>44450</v>
      </c>
      <c r="C1542" s="86" t="s">
        <v>2113</v>
      </c>
      <c r="D1542" s="123" t="s">
        <v>568</v>
      </c>
      <c r="E1542" s="84" t="str">
        <f t="shared" si="156"/>
        <v>Emil</v>
      </c>
      <c r="F1542" s="84" t="str">
        <f t="shared" si="157"/>
        <v>Prinsloo</v>
      </c>
      <c r="G1542" s="84" t="str">
        <f t="shared" si="158"/>
        <v>Men Veteran</v>
      </c>
      <c r="H1542" s="84" t="str">
        <f t="shared" si="159"/>
        <v>Walvis Bay</v>
      </c>
      <c r="I1542" s="123"/>
      <c r="J1542" s="123" t="s">
        <v>1406</v>
      </c>
      <c r="K1542" s="123">
        <v>139</v>
      </c>
      <c r="L1542" s="122">
        <f t="shared" si="160"/>
        <v>11.7</v>
      </c>
      <c r="M1542" s="122">
        <f t="shared" si="161"/>
        <v>11.7</v>
      </c>
    </row>
    <row r="1543" spans="1:13" x14ac:dyDescent="0.2">
      <c r="A1543" s="86" t="s">
        <v>2112</v>
      </c>
      <c r="B1543" s="85">
        <v>44450</v>
      </c>
      <c r="C1543" s="86" t="s">
        <v>2113</v>
      </c>
      <c r="D1543" s="123" t="s">
        <v>673</v>
      </c>
      <c r="E1543" s="84" t="str">
        <f t="shared" si="156"/>
        <v>Stewart</v>
      </c>
      <c r="F1543" s="84" t="str">
        <f t="shared" si="157"/>
        <v>Reimann</v>
      </c>
      <c r="G1543" s="84" t="str">
        <f t="shared" si="158"/>
        <v>Men U/16</v>
      </c>
      <c r="H1543" s="84" t="str">
        <f t="shared" si="159"/>
        <v>Walvis Bay</v>
      </c>
      <c r="I1543" s="123"/>
      <c r="J1543" s="123" t="s">
        <v>1405</v>
      </c>
      <c r="K1543" s="123">
        <v>141</v>
      </c>
      <c r="L1543" s="122">
        <f t="shared" si="160"/>
        <v>14.1</v>
      </c>
      <c r="M1543" s="122">
        <f t="shared" si="161"/>
        <v>14.1</v>
      </c>
    </row>
    <row r="1544" spans="1:13" x14ac:dyDescent="0.2">
      <c r="A1544" s="86" t="s">
        <v>2112</v>
      </c>
      <c r="B1544" s="85">
        <v>44450</v>
      </c>
      <c r="C1544" s="86" t="s">
        <v>2113</v>
      </c>
      <c r="D1544" s="123" t="s">
        <v>669</v>
      </c>
      <c r="E1544" s="84" t="str">
        <f t="shared" si="156"/>
        <v>Chris</v>
      </c>
      <c r="F1544" s="84" t="str">
        <f t="shared" si="157"/>
        <v>Scholtz</v>
      </c>
      <c r="G1544" s="84" t="str">
        <f t="shared" si="158"/>
        <v>Men Veteran</v>
      </c>
      <c r="H1544" s="84" t="str">
        <f t="shared" si="159"/>
        <v>Walvis Bay</v>
      </c>
      <c r="I1544" s="123"/>
      <c r="J1544" s="123" t="s">
        <v>1405</v>
      </c>
      <c r="K1544" s="123">
        <v>150</v>
      </c>
      <c r="L1544" s="122">
        <f t="shared" si="160"/>
        <v>17.399999999999999</v>
      </c>
      <c r="M1544" s="122">
        <f t="shared" si="161"/>
        <v>17.399999999999999</v>
      </c>
    </row>
    <row r="1545" spans="1:13" x14ac:dyDescent="0.2">
      <c r="A1545" s="86" t="s">
        <v>2112</v>
      </c>
      <c r="B1545" s="85">
        <v>44450</v>
      </c>
      <c r="C1545" s="86" t="s">
        <v>2113</v>
      </c>
      <c r="D1545" s="123" t="s">
        <v>1486</v>
      </c>
      <c r="E1545" s="84" t="str">
        <f t="shared" si="156"/>
        <v>Donavin</v>
      </c>
      <c r="F1545" s="84" t="str">
        <f t="shared" si="157"/>
        <v>Bezuidehout</v>
      </c>
      <c r="G1545" s="84" t="str">
        <f t="shared" si="158"/>
        <v>Men Senior</v>
      </c>
      <c r="H1545" s="84" t="str">
        <f t="shared" si="159"/>
        <v>Walvis Bay</v>
      </c>
      <c r="I1545" s="123"/>
      <c r="J1545" s="123"/>
      <c r="K1545" s="123"/>
      <c r="L1545" s="122" t="str">
        <f t="shared" si="160"/>
        <v/>
      </c>
      <c r="M1545" s="122" t="str">
        <f t="shared" si="161"/>
        <v/>
      </c>
    </row>
    <row r="1546" spans="1:13" x14ac:dyDescent="0.2">
      <c r="A1546" s="86" t="s">
        <v>2112</v>
      </c>
      <c r="B1546" s="85">
        <v>44450</v>
      </c>
      <c r="C1546" s="86" t="s">
        <v>2113</v>
      </c>
      <c r="D1546" s="123" t="s">
        <v>1323</v>
      </c>
      <c r="E1546" s="84" t="str">
        <f t="shared" si="156"/>
        <v>Flippie</v>
      </c>
      <c r="F1546" s="84" t="str">
        <f t="shared" si="157"/>
        <v>Scheepers</v>
      </c>
      <c r="G1546" s="84" t="str">
        <f t="shared" si="158"/>
        <v>Men Senior</v>
      </c>
      <c r="H1546" s="84" t="str">
        <f t="shared" si="159"/>
        <v>Walvis Bay</v>
      </c>
      <c r="I1546" s="123" t="s">
        <v>19</v>
      </c>
      <c r="J1546" s="123"/>
      <c r="K1546" s="123">
        <v>48</v>
      </c>
      <c r="L1546" s="122">
        <f t="shared" si="160"/>
        <v>1.1000000000000001</v>
      </c>
      <c r="M1546" s="122">
        <f t="shared" si="161"/>
        <v>1.1000000000000001</v>
      </c>
    </row>
    <row r="1547" spans="1:13" x14ac:dyDescent="0.2">
      <c r="A1547" s="86" t="s">
        <v>2112</v>
      </c>
      <c r="B1547" s="85">
        <v>44450</v>
      </c>
      <c r="C1547" s="86" t="s">
        <v>2113</v>
      </c>
      <c r="D1547" s="123" t="s">
        <v>661</v>
      </c>
      <c r="E1547" s="84" t="str">
        <f t="shared" si="156"/>
        <v>Stefan Jnr</v>
      </c>
      <c r="F1547" s="84" t="str">
        <f t="shared" si="157"/>
        <v>Du Preez</v>
      </c>
      <c r="G1547" s="84" t="str">
        <f t="shared" si="158"/>
        <v>Men U/21</v>
      </c>
      <c r="H1547" s="84" t="str">
        <f t="shared" si="159"/>
        <v>Walvis Bay</v>
      </c>
      <c r="I1547" s="123"/>
      <c r="J1547" s="123"/>
      <c r="K1547" s="123"/>
      <c r="L1547" s="122" t="str">
        <f t="shared" si="160"/>
        <v/>
      </c>
      <c r="M1547" s="122" t="str">
        <f t="shared" si="161"/>
        <v/>
      </c>
    </row>
    <row r="1548" spans="1:13" x14ac:dyDescent="0.2">
      <c r="A1548" s="86" t="s">
        <v>2112</v>
      </c>
      <c r="B1548" s="85">
        <v>44450</v>
      </c>
      <c r="C1548" s="86" t="s">
        <v>2113</v>
      </c>
      <c r="D1548" s="123" t="s">
        <v>1577</v>
      </c>
      <c r="E1548" s="84" t="str">
        <f t="shared" si="156"/>
        <v>Fanie</v>
      </c>
      <c r="F1548" s="84" t="str">
        <f t="shared" si="157"/>
        <v>Terblanche</v>
      </c>
      <c r="G1548" s="84" t="str">
        <f t="shared" si="158"/>
        <v>Men Veteran</v>
      </c>
      <c r="H1548" s="84" t="str">
        <f t="shared" si="159"/>
        <v>Walvis Bay</v>
      </c>
      <c r="I1548" s="123" t="s">
        <v>19</v>
      </c>
      <c r="J1548" s="123"/>
      <c r="K1548" s="123">
        <v>51</v>
      </c>
      <c r="L1548" s="122">
        <f t="shared" si="160"/>
        <v>1.4</v>
      </c>
      <c r="M1548" s="122">
        <f t="shared" si="161"/>
        <v>1.4</v>
      </c>
    </row>
    <row r="1549" spans="1:13" x14ac:dyDescent="0.2">
      <c r="A1549" s="86" t="s">
        <v>2112</v>
      </c>
      <c r="B1549" s="85">
        <v>44450</v>
      </c>
      <c r="C1549" s="86" t="s">
        <v>2113</v>
      </c>
      <c r="D1549" s="123" t="s">
        <v>1782</v>
      </c>
      <c r="E1549" s="84" t="str">
        <f t="shared" si="156"/>
        <v>Francois</v>
      </c>
      <c r="F1549" s="84" t="str">
        <f t="shared" si="157"/>
        <v>Wolfaardt</v>
      </c>
      <c r="G1549" s="84" t="str">
        <f t="shared" si="158"/>
        <v>Men Veteran</v>
      </c>
      <c r="H1549" s="84" t="str">
        <f t="shared" si="159"/>
        <v>Walvis Bay</v>
      </c>
      <c r="I1549" s="123"/>
      <c r="J1549" s="123" t="s">
        <v>1405</v>
      </c>
      <c r="K1549" s="123">
        <v>141</v>
      </c>
      <c r="L1549" s="122">
        <f t="shared" si="160"/>
        <v>14.1</v>
      </c>
      <c r="M1549" s="122">
        <f t="shared" si="161"/>
        <v>14.1</v>
      </c>
    </row>
    <row r="1550" spans="1:13" x14ac:dyDescent="0.2">
      <c r="A1550" s="86" t="s">
        <v>2112</v>
      </c>
      <c r="B1550" s="85">
        <v>44450</v>
      </c>
      <c r="C1550" s="86" t="s">
        <v>2113</v>
      </c>
      <c r="D1550" s="123" t="s">
        <v>1778</v>
      </c>
      <c r="E1550" s="84" t="str">
        <f t="shared" si="156"/>
        <v>Gert</v>
      </c>
      <c r="F1550" s="84" t="str">
        <f t="shared" si="157"/>
        <v>Nelson</v>
      </c>
      <c r="G1550" s="84" t="str">
        <f t="shared" si="158"/>
        <v>Men Veteran</v>
      </c>
      <c r="H1550" s="84" t="str">
        <f t="shared" si="159"/>
        <v>Walvis Bay</v>
      </c>
      <c r="I1550" s="123"/>
      <c r="J1550" s="123" t="s">
        <v>1405</v>
      </c>
      <c r="K1550" s="123">
        <v>155</v>
      </c>
      <c r="L1550" s="122">
        <f t="shared" si="160"/>
        <v>19.5</v>
      </c>
      <c r="M1550" s="122">
        <f t="shared" si="161"/>
        <v>19.5</v>
      </c>
    </row>
    <row r="1551" spans="1:13" x14ac:dyDescent="0.2">
      <c r="A1551" s="86" t="s">
        <v>2112</v>
      </c>
      <c r="B1551" s="85">
        <v>44450</v>
      </c>
      <c r="C1551" s="86" t="s">
        <v>2113</v>
      </c>
      <c r="D1551" s="123" t="s">
        <v>1714</v>
      </c>
      <c r="E1551" s="84" t="str">
        <f t="shared" si="156"/>
        <v>Francois Jnr</v>
      </c>
      <c r="F1551" s="84" t="str">
        <f t="shared" si="157"/>
        <v>Wolfaardt</v>
      </c>
      <c r="G1551" s="84" t="str">
        <f t="shared" si="158"/>
        <v>Men U/16</v>
      </c>
      <c r="H1551" s="84" t="str">
        <f t="shared" si="159"/>
        <v>Walvis Bay</v>
      </c>
      <c r="I1551" s="123"/>
      <c r="J1551" s="123" t="s">
        <v>1405</v>
      </c>
      <c r="K1551" s="123">
        <v>154</v>
      </c>
      <c r="L1551" s="122">
        <f t="shared" si="160"/>
        <v>19.100000000000001</v>
      </c>
      <c r="M1551" s="122">
        <f t="shared" si="161"/>
        <v>19.100000000000001</v>
      </c>
    </row>
    <row r="1552" spans="1:13" x14ac:dyDescent="0.2">
      <c r="A1552" s="86" t="s">
        <v>2112</v>
      </c>
      <c r="B1552" s="85">
        <v>44450</v>
      </c>
      <c r="C1552" s="86" t="s">
        <v>2113</v>
      </c>
      <c r="D1552" s="123" t="s">
        <v>1942</v>
      </c>
      <c r="E1552" s="84" t="str">
        <f t="shared" si="156"/>
        <v>Alexander Albert</v>
      </c>
      <c r="F1552" s="84" t="str">
        <f t="shared" si="157"/>
        <v>Jansen</v>
      </c>
      <c r="G1552" s="84" t="str">
        <f t="shared" si="158"/>
        <v>Men U/21</v>
      </c>
      <c r="H1552" s="84" t="str">
        <f t="shared" si="159"/>
        <v>Walvis Bay</v>
      </c>
      <c r="I1552" s="123"/>
      <c r="J1552" s="123"/>
      <c r="K1552" s="123"/>
      <c r="L1552" s="122" t="str">
        <f t="shared" si="160"/>
        <v/>
      </c>
      <c r="M1552" s="122" t="str">
        <f t="shared" si="161"/>
        <v/>
      </c>
    </row>
    <row r="1553" spans="1:13" x14ac:dyDescent="0.2">
      <c r="A1553" s="86" t="s">
        <v>2112</v>
      </c>
      <c r="B1553" s="85">
        <v>44450</v>
      </c>
      <c r="C1553" s="86" t="s">
        <v>2113</v>
      </c>
      <c r="D1553" s="123" t="s">
        <v>685</v>
      </c>
      <c r="E1553" s="84" t="str">
        <f t="shared" si="156"/>
        <v>Gunther</v>
      </c>
      <c r="F1553" s="84" t="str">
        <f t="shared" si="157"/>
        <v>Krauer</v>
      </c>
      <c r="G1553" s="84" t="str">
        <f t="shared" si="158"/>
        <v>Men Veteran</v>
      </c>
      <c r="H1553" s="84" t="str">
        <f t="shared" si="159"/>
        <v>Walvis Bay</v>
      </c>
      <c r="I1553" s="123"/>
      <c r="J1553" s="123"/>
      <c r="K1553" s="123"/>
      <c r="L1553" s="122" t="str">
        <f t="shared" si="160"/>
        <v/>
      </c>
      <c r="M1553" s="122" t="str">
        <f t="shared" si="161"/>
        <v/>
      </c>
    </row>
    <row r="1554" spans="1:13" x14ac:dyDescent="0.2">
      <c r="A1554" s="86" t="s">
        <v>2112</v>
      </c>
      <c r="B1554" s="85">
        <v>44450</v>
      </c>
      <c r="C1554" s="86" t="s">
        <v>2113</v>
      </c>
      <c r="D1554" s="123" t="s">
        <v>966</v>
      </c>
      <c r="E1554" s="84" t="str">
        <f t="shared" si="156"/>
        <v>Johan</v>
      </c>
      <c r="F1554" s="84" t="str">
        <f t="shared" si="157"/>
        <v>Sales</v>
      </c>
      <c r="G1554" s="84" t="str">
        <f t="shared" si="158"/>
        <v>Men Senior</v>
      </c>
      <c r="H1554" s="84" t="str">
        <f t="shared" si="159"/>
        <v>Walvis Bay</v>
      </c>
      <c r="I1554" s="123"/>
      <c r="J1554" s="123" t="s">
        <v>1405</v>
      </c>
      <c r="K1554" s="123">
        <v>140</v>
      </c>
      <c r="L1554" s="122">
        <f t="shared" si="160"/>
        <v>13.7</v>
      </c>
      <c r="M1554" s="122">
        <f t="shared" si="161"/>
        <v>13.7</v>
      </c>
    </row>
    <row r="1555" spans="1:13" x14ac:dyDescent="0.2">
      <c r="A1555" s="86" t="s">
        <v>2112</v>
      </c>
      <c r="B1555" s="85">
        <v>44450</v>
      </c>
      <c r="C1555" s="86" t="s">
        <v>2113</v>
      </c>
      <c r="D1555" s="123" t="s">
        <v>1090</v>
      </c>
      <c r="E1555" s="84" t="str">
        <f t="shared" si="156"/>
        <v>Jarred Joshua</v>
      </c>
      <c r="F1555" s="84" t="str">
        <f t="shared" si="157"/>
        <v>Mouton</v>
      </c>
      <c r="G1555" s="84" t="str">
        <f t="shared" si="158"/>
        <v>Men U/21</v>
      </c>
      <c r="H1555" s="84" t="str">
        <f t="shared" si="159"/>
        <v>Walvis Bay</v>
      </c>
      <c r="I1555" s="123" t="s">
        <v>19</v>
      </c>
      <c r="J1555" s="123"/>
      <c r="K1555" s="123">
        <v>48</v>
      </c>
      <c r="L1555" s="122">
        <f t="shared" si="160"/>
        <v>1.1000000000000001</v>
      </c>
      <c r="M1555" s="122">
        <f t="shared" si="161"/>
        <v>1.1000000000000001</v>
      </c>
    </row>
    <row r="1556" spans="1:13" x14ac:dyDescent="0.2">
      <c r="A1556" s="86" t="s">
        <v>2112</v>
      </c>
      <c r="B1556" s="85">
        <v>44450</v>
      </c>
      <c r="C1556" s="86" t="s">
        <v>2113</v>
      </c>
      <c r="D1556" s="123" t="s">
        <v>578</v>
      </c>
      <c r="E1556" s="84" t="str">
        <f t="shared" si="156"/>
        <v>Terence</v>
      </c>
      <c r="F1556" s="84" t="str">
        <f t="shared" si="157"/>
        <v>Clark</v>
      </c>
      <c r="G1556" s="84" t="str">
        <f t="shared" si="158"/>
        <v>Men Master</v>
      </c>
      <c r="H1556" s="84" t="str">
        <f t="shared" si="159"/>
        <v>Walvis Bay</v>
      </c>
      <c r="I1556" s="123"/>
      <c r="J1556" s="123" t="s">
        <v>1405</v>
      </c>
      <c r="K1556" s="123">
        <v>137</v>
      </c>
      <c r="L1556" s="122">
        <f t="shared" si="160"/>
        <v>12.8</v>
      </c>
      <c r="M1556" s="122">
        <f t="shared" si="161"/>
        <v>12.8</v>
      </c>
    </row>
    <row r="1557" spans="1:13" x14ac:dyDescent="0.2">
      <c r="A1557" s="86" t="s">
        <v>2112</v>
      </c>
      <c r="B1557" s="85">
        <v>44450</v>
      </c>
      <c r="C1557" s="86" t="s">
        <v>2113</v>
      </c>
      <c r="D1557" s="123" t="s">
        <v>578</v>
      </c>
      <c r="E1557" s="84" t="str">
        <f t="shared" si="156"/>
        <v>Terence</v>
      </c>
      <c r="F1557" s="84" t="str">
        <f t="shared" si="157"/>
        <v>Clark</v>
      </c>
      <c r="G1557" s="84" t="str">
        <f t="shared" si="158"/>
        <v>Men Master</v>
      </c>
      <c r="H1557" s="84" t="str">
        <f t="shared" si="159"/>
        <v>Walvis Bay</v>
      </c>
      <c r="I1557" s="123"/>
      <c r="J1557" s="123" t="s">
        <v>1405</v>
      </c>
      <c r="K1557" s="123">
        <v>123</v>
      </c>
      <c r="L1557" s="122">
        <f t="shared" si="160"/>
        <v>8.8000000000000007</v>
      </c>
      <c r="M1557" s="122">
        <f t="shared" si="161"/>
        <v>8.8000000000000007</v>
      </c>
    </row>
    <row r="1558" spans="1:13" x14ac:dyDescent="0.2">
      <c r="A1558" s="86" t="s">
        <v>2112</v>
      </c>
      <c r="B1558" s="85">
        <v>44450</v>
      </c>
      <c r="C1558" s="86" t="s">
        <v>2113</v>
      </c>
      <c r="D1558" s="123" t="s">
        <v>706</v>
      </c>
      <c r="E1558" s="84" t="str">
        <f t="shared" si="156"/>
        <v>Morne</v>
      </c>
      <c r="F1558" s="84" t="str">
        <f t="shared" si="157"/>
        <v>Janse v Rensburg</v>
      </c>
      <c r="G1558" s="84" t="str">
        <f t="shared" si="158"/>
        <v>Men Veteran</v>
      </c>
      <c r="H1558" s="84" t="str">
        <f t="shared" si="159"/>
        <v>Walvis Bay</v>
      </c>
      <c r="I1558" s="123"/>
      <c r="J1558" s="123" t="s">
        <v>1405</v>
      </c>
      <c r="K1558" s="123">
        <v>141</v>
      </c>
      <c r="L1558" s="122">
        <f t="shared" si="160"/>
        <v>14.1</v>
      </c>
      <c r="M1558" s="122">
        <f t="shared" si="161"/>
        <v>14.1</v>
      </c>
    </row>
    <row r="1559" spans="1:13" x14ac:dyDescent="0.2">
      <c r="A1559" s="86" t="s">
        <v>2112</v>
      </c>
      <c r="B1559" s="85">
        <v>44450</v>
      </c>
      <c r="C1559" s="86" t="s">
        <v>2113</v>
      </c>
      <c r="D1559" s="123" t="s">
        <v>1061</v>
      </c>
      <c r="E1559" s="84" t="str">
        <f t="shared" si="156"/>
        <v>Eduard</v>
      </c>
      <c r="F1559" s="84" t="str">
        <f t="shared" si="157"/>
        <v>Janse v Rensburg</v>
      </c>
      <c r="G1559" s="84" t="str">
        <f t="shared" si="158"/>
        <v>Men U/21</v>
      </c>
      <c r="H1559" s="84" t="str">
        <f t="shared" si="159"/>
        <v>Walvis Bay</v>
      </c>
      <c r="I1559" s="123"/>
      <c r="J1559" s="123"/>
      <c r="K1559" s="123"/>
      <c r="L1559" s="122" t="str">
        <f t="shared" si="160"/>
        <v/>
      </c>
      <c r="M1559" s="122" t="str">
        <f t="shared" si="161"/>
        <v/>
      </c>
    </row>
    <row r="1560" spans="1:13" x14ac:dyDescent="0.2">
      <c r="A1560" s="86" t="s">
        <v>2112</v>
      </c>
      <c r="B1560" s="85">
        <v>44450</v>
      </c>
      <c r="C1560" s="86" t="s">
        <v>2113</v>
      </c>
      <c r="D1560" s="123" t="s">
        <v>637</v>
      </c>
      <c r="E1560" s="84" t="str">
        <f t="shared" ref="E1560:E1593" si="162">IF(D1560="","",VLOOKUP(D1560,Master,3,FALSE))</f>
        <v>Werner</v>
      </c>
      <c r="F1560" s="84" t="str">
        <f t="shared" ref="F1560:F1593" si="163">IF(D1560="","",VLOOKUP(D1560,Master,4,FALSE))</f>
        <v>van Riet</v>
      </c>
      <c r="G1560" s="84" t="str">
        <f t="shared" ref="G1560:G1593" si="164">IF(D1560="","",VLOOKUP(D1560,Master,5,FALSE))</f>
        <v>Men Veteran</v>
      </c>
      <c r="H1560" s="84" t="str">
        <f t="shared" ref="H1560:H1593" si="165">IF(D1560="","",VLOOKUP(D1560,Master,2,FALSE))</f>
        <v>Walvis Bay</v>
      </c>
      <c r="I1560" s="123"/>
      <c r="J1560" s="123" t="s">
        <v>1405</v>
      </c>
      <c r="K1560" s="123">
        <v>160</v>
      </c>
      <c r="L1560" s="122">
        <f t="shared" ref="L1560:L1593" si="166">IF(K1560="","",IF(I1560="",ROUND(HLOOKUP(J1560,kgList,K1560,FALSE),1),ROUND(HLOOKUP(I1560,kgList,K1560,FALSE),1)))</f>
        <v>21.7</v>
      </c>
      <c r="M1560" s="122">
        <f t="shared" ref="M1560:M1593" si="167">IF(L1560="","",IF(COUNTA(I1560:J1560)&gt;1,"Edible or Inedible",IF(COUNTA(I1560)=1,L1560*1,IF(COUNTA(J1560)=1,L1560*1,"ERROR"))))</f>
        <v>21.7</v>
      </c>
    </row>
    <row r="1561" spans="1:13" x14ac:dyDescent="0.2">
      <c r="A1561" s="86" t="s">
        <v>2112</v>
      </c>
      <c r="B1561" s="85">
        <v>44450</v>
      </c>
      <c r="C1561" s="86" t="s">
        <v>2113</v>
      </c>
      <c r="D1561" s="123" t="s">
        <v>875</v>
      </c>
      <c r="E1561" s="84" t="str">
        <f t="shared" si="162"/>
        <v>Morne</v>
      </c>
      <c r="F1561" s="84" t="str">
        <f t="shared" si="163"/>
        <v>Hugo</v>
      </c>
      <c r="G1561" s="84" t="str">
        <f t="shared" si="164"/>
        <v>Men Veteran</v>
      </c>
      <c r="H1561" s="84" t="str">
        <f t="shared" si="165"/>
        <v>Walvis Bay</v>
      </c>
      <c r="I1561" s="123"/>
      <c r="J1561" s="123" t="s">
        <v>1406</v>
      </c>
      <c r="K1561" s="123">
        <v>131</v>
      </c>
      <c r="L1561" s="122">
        <f t="shared" si="166"/>
        <v>9.5</v>
      </c>
      <c r="M1561" s="122">
        <f t="shared" si="167"/>
        <v>9.5</v>
      </c>
    </row>
    <row r="1562" spans="1:13" x14ac:dyDescent="0.2">
      <c r="A1562" s="86" t="s">
        <v>2112</v>
      </c>
      <c r="B1562" s="85">
        <v>44450</v>
      </c>
      <c r="C1562" s="86" t="s">
        <v>2113</v>
      </c>
      <c r="D1562" s="123" t="s">
        <v>1881</v>
      </c>
      <c r="E1562" s="84" t="str">
        <f t="shared" si="162"/>
        <v>Andre</v>
      </c>
      <c r="F1562" s="84" t="str">
        <f t="shared" si="163"/>
        <v>Bezuidehout</v>
      </c>
      <c r="G1562" s="84" t="str">
        <f t="shared" si="164"/>
        <v>Men Master</v>
      </c>
      <c r="H1562" s="84" t="str">
        <f t="shared" si="165"/>
        <v>Walvis Bay</v>
      </c>
      <c r="I1562" s="123"/>
      <c r="J1562" s="123" t="s">
        <v>1406</v>
      </c>
      <c r="K1562" s="123">
        <v>88</v>
      </c>
      <c r="L1562" s="122">
        <f t="shared" si="166"/>
        <v>2.4</v>
      </c>
      <c r="M1562" s="122">
        <f t="shared" si="167"/>
        <v>2.4</v>
      </c>
    </row>
    <row r="1563" spans="1:13" x14ac:dyDescent="0.2">
      <c r="A1563" s="86" t="s">
        <v>2112</v>
      </c>
      <c r="B1563" s="85">
        <v>44450</v>
      </c>
      <c r="C1563" s="86" t="s">
        <v>2113</v>
      </c>
      <c r="D1563" s="123" t="s">
        <v>1713</v>
      </c>
      <c r="E1563" s="84" t="str">
        <f t="shared" si="162"/>
        <v>Breggie</v>
      </c>
      <c r="F1563" s="84" t="str">
        <f t="shared" si="163"/>
        <v>Ferreira</v>
      </c>
      <c r="G1563" s="84" t="str">
        <f t="shared" si="164"/>
        <v>Ladies Master</v>
      </c>
      <c r="H1563" s="84" t="str">
        <f t="shared" si="165"/>
        <v>Walvis Bay</v>
      </c>
      <c r="I1563" s="123"/>
      <c r="J1563" s="123" t="s">
        <v>1405</v>
      </c>
      <c r="K1563" s="123">
        <v>146</v>
      </c>
      <c r="L1563" s="122">
        <f t="shared" si="166"/>
        <v>15.9</v>
      </c>
      <c r="M1563" s="122">
        <f t="shared" si="167"/>
        <v>15.9</v>
      </c>
    </row>
    <row r="1564" spans="1:13" x14ac:dyDescent="0.2">
      <c r="A1564" s="86" t="s">
        <v>2112</v>
      </c>
      <c r="B1564" s="85">
        <v>44450</v>
      </c>
      <c r="C1564" s="86" t="s">
        <v>2113</v>
      </c>
      <c r="D1564" s="123" t="s">
        <v>1450</v>
      </c>
      <c r="E1564" s="84" t="str">
        <f t="shared" si="162"/>
        <v>Frikkie</v>
      </c>
      <c r="F1564" s="84" t="str">
        <f t="shared" si="163"/>
        <v>Ferreira</v>
      </c>
      <c r="G1564" s="84" t="str">
        <f t="shared" si="164"/>
        <v>Men Master</v>
      </c>
      <c r="H1564" s="84" t="str">
        <f t="shared" si="165"/>
        <v>Walvis Bay</v>
      </c>
      <c r="I1564" s="123"/>
      <c r="J1564" s="123" t="s">
        <v>1405</v>
      </c>
      <c r="K1564" s="123">
        <v>112</v>
      </c>
      <c r="L1564" s="122">
        <f t="shared" si="166"/>
        <v>6.4</v>
      </c>
      <c r="M1564" s="122">
        <f t="shared" si="167"/>
        <v>6.4</v>
      </c>
    </row>
    <row r="1565" spans="1:13" x14ac:dyDescent="0.2">
      <c r="A1565" s="86" t="s">
        <v>2112</v>
      </c>
      <c r="B1565" s="85">
        <v>44450</v>
      </c>
      <c r="C1565" s="86" t="s">
        <v>2113</v>
      </c>
      <c r="D1565" s="123" t="s">
        <v>1450</v>
      </c>
      <c r="E1565" s="84" t="str">
        <f t="shared" si="162"/>
        <v>Frikkie</v>
      </c>
      <c r="F1565" s="84" t="str">
        <f t="shared" si="163"/>
        <v>Ferreira</v>
      </c>
      <c r="G1565" s="84" t="str">
        <f t="shared" si="164"/>
        <v>Men Master</v>
      </c>
      <c r="H1565" s="84" t="str">
        <f t="shared" si="165"/>
        <v>Walvis Bay</v>
      </c>
      <c r="I1565" s="123"/>
      <c r="J1565" s="123" t="s">
        <v>1405</v>
      </c>
      <c r="K1565" s="123">
        <v>94</v>
      </c>
      <c r="L1565" s="122">
        <f t="shared" si="166"/>
        <v>3.5</v>
      </c>
      <c r="M1565" s="122">
        <f t="shared" si="167"/>
        <v>3.5</v>
      </c>
    </row>
    <row r="1566" spans="1:13" x14ac:dyDescent="0.2">
      <c r="A1566" s="86" t="s">
        <v>2112</v>
      </c>
      <c r="B1566" s="85">
        <v>44450</v>
      </c>
      <c r="C1566" s="86" t="s">
        <v>2113</v>
      </c>
      <c r="D1566" s="123" t="s">
        <v>750</v>
      </c>
      <c r="E1566" s="84" t="str">
        <f t="shared" si="162"/>
        <v>Elrico</v>
      </c>
      <c r="F1566" s="84" t="str">
        <f t="shared" si="163"/>
        <v>Janse v Rensburg</v>
      </c>
      <c r="G1566" s="84" t="str">
        <f t="shared" si="164"/>
        <v>Men Veteran</v>
      </c>
      <c r="H1566" s="84" t="str">
        <f t="shared" si="165"/>
        <v>Walvis Bay</v>
      </c>
      <c r="I1566" s="123"/>
      <c r="J1566" s="123" t="s">
        <v>1405</v>
      </c>
      <c r="K1566" s="123">
        <v>116</v>
      </c>
      <c r="L1566" s="122">
        <f t="shared" si="166"/>
        <v>7.2</v>
      </c>
      <c r="M1566" s="122">
        <f t="shared" si="167"/>
        <v>7.2</v>
      </c>
    </row>
    <row r="1567" spans="1:13" x14ac:dyDescent="0.2">
      <c r="A1567" s="86" t="s">
        <v>2112</v>
      </c>
      <c r="B1567" s="85">
        <v>44450</v>
      </c>
      <c r="C1567" s="86" t="s">
        <v>2113</v>
      </c>
      <c r="D1567" s="123" t="s">
        <v>744</v>
      </c>
      <c r="E1567" s="84" t="str">
        <f t="shared" si="162"/>
        <v>Ettienne</v>
      </c>
      <c r="F1567" s="84" t="str">
        <f t="shared" si="163"/>
        <v>Erasmus</v>
      </c>
      <c r="G1567" s="84" t="str">
        <f t="shared" si="164"/>
        <v>Men Veteran</v>
      </c>
      <c r="H1567" s="84" t="str">
        <f t="shared" si="165"/>
        <v>Okahandja</v>
      </c>
      <c r="I1567" s="123"/>
      <c r="J1567" s="123"/>
      <c r="K1567" s="123"/>
      <c r="L1567" s="122" t="str">
        <f t="shared" si="166"/>
        <v/>
      </c>
      <c r="M1567" s="122" t="str">
        <f t="shared" si="167"/>
        <v/>
      </c>
    </row>
    <row r="1568" spans="1:13" x14ac:dyDescent="0.2">
      <c r="A1568" s="86" t="s">
        <v>2112</v>
      </c>
      <c r="B1568" s="85">
        <v>44450</v>
      </c>
      <c r="C1568" s="86" t="s">
        <v>2113</v>
      </c>
      <c r="D1568" s="123" t="s">
        <v>694</v>
      </c>
      <c r="E1568" s="84" t="str">
        <f t="shared" si="162"/>
        <v>Gerrit</v>
      </c>
      <c r="F1568" s="84" t="str">
        <f t="shared" si="163"/>
        <v>Viljoen</v>
      </c>
      <c r="G1568" s="84" t="str">
        <f t="shared" si="164"/>
        <v>Men Grand Masters</v>
      </c>
      <c r="H1568" s="84" t="str">
        <f t="shared" si="165"/>
        <v>Okahandja</v>
      </c>
      <c r="I1568" s="123"/>
      <c r="J1568" s="123"/>
      <c r="K1568" s="123"/>
      <c r="L1568" s="122" t="str">
        <f t="shared" si="166"/>
        <v/>
      </c>
      <c r="M1568" s="122" t="str">
        <f t="shared" si="167"/>
        <v/>
      </c>
    </row>
    <row r="1569" spans="1:13" x14ac:dyDescent="0.2">
      <c r="A1569" s="86" t="s">
        <v>2112</v>
      </c>
      <c r="B1569" s="85">
        <v>44450</v>
      </c>
      <c r="C1569" s="86" t="s">
        <v>2113</v>
      </c>
      <c r="D1569" s="123" t="s">
        <v>649</v>
      </c>
      <c r="E1569" s="84" t="str">
        <f t="shared" si="162"/>
        <v>Danie</v>
      </c>
      <c r="F1569" s="84" t="str">
        <f t="shared" si="163"/>
        <v>Van Zyl</v>
      </c>
      <c r="G1569" s="84" t="str">
        <f t="shared" si="164"/>
        <v>Men Veteran</v>
      </c>
      <c r="H1569" s="84" t="str">
        <f t="shared" si="165"/>
        <v>Okahandja</v>
      </c>
      <c r="I1569" s="123"/>
      <c r="J1569" s="123" t="s">
        <v>1404</v>
      </c>
      <c r="K1569" s="123">
        <v>164</v>
      </c>
      <c r="L1569" s="122">
        <f t="shared" si="166"/>
        <v>60.7</v>
      </c>
      <c r="M1569" s="122">
        <f t="shared" si="167"/>
        <v>60.7</v>
      </c>
    </row>
    <row r="1570" spans="1:13" x14ac:dyDescent="0.2">
      <c r="A1570" s="86" t="s">
        <v>2112</v>
      </c>
      <c r="B1570" s="85">
        <v>44450</v>
      </c>
      <c r="C1570" s="86" t="s">
        <v>2113</v>
      </c>
      <c r="D1570" s="123" t="s">
        <v>1460</v>
      </c>
      <c r="E1570" s="84" t="str">
        <f t="shared" si="162"/>
        <v>Jacques</v>
      </c>
      <c r="F1570" s="84" t="str">
        <f t="shared" si="163"/>
        <v>Joubert</v>
      </c>
      <c r="G1570" s="84" t="str">
        <f t="shared" si="164"/>
        <v>Men Master</v>
      </c>
      <c r="H1570" s="84" t="str">
        <f t="shared" si="165"/>
        <v>Okahandja</v>
      </c>
      <c r="I1570" s="123"/>
      <c r="J1570" s="123"/>
      <c r="K1570" s="123"/>
      <c r="L1570" s="122" t="str">
        <f t="shared" si="166"/>
        <v/>
      </c>
      <c r="M1570" s="122" t="str">
        <f t="shared" si="167"/>
        <v/>
      </c>
    </row>
    <row r="1571" spans="1:13" x14ac:dyDescent="0.2">
      <c r="A1571" s="86" t="s">
        <v>2112</v>
      </c>
      <c r="B1571" s="85">
        <v>44450</v>
      </c>
      <c r="C1571" s="86" t="s">
        <v>2113</v>
      </c>
      <c r="D1571" s="123" t="s">
        <v>929</v>
      </c>
      <c r="E1571" s="84" t="str">
        <f t="shared" si="162"/>
        <v>Renate</v>
      </c>
      <c r="F1571" s="84" t="str">
        <f t="shared" si="163"/>
        <v>Gruttemeyer</v>
      </c>
      <c r="G1571" s="84" t="str">
        <f t="shared" si="164"/>
        <v>Ladies Master</v>
      </c>
      <c r="H1571" s="84" t="str">
        <f t="shared" si="165"/>
        <v>Okahandja</v>
      </c>
      <c r="I1571" s="123" t="s">
        <v>22</v>
      </c>
      <c r="J1571" s="123"/>
      <c r="K1571" s="123">
        <v>39</v>
      </c>
      <c r="L1571" s="122">
        <f t="shared" si="166"/>
        <v>0.8</v>
      </c>
      <c r="M1571" s="122">
        <f t="shared" si="167"/>
        <v>0.8</v>
      </c>
    </row>
    <row r="1572" spans="1:13" x14ac:dyDescent="0.2">
      <c r="A1572" s="86" t="s">
        <v>2112</v>
      </c>
      <c r="B1572" s="85">
        <v>44450</v>
      </c>
      <c r="C1572" s="86" t="s">
        <v>2113</v>
      </c>
      <c r="D1572" s="123" t="s">
        <v>636</v>
      </c>
      <c r="E1572" s="84" t="str">
        <f t="shared" si="162"/>
        <v>JJ</v>
      </c>
      <c r="F1572" s="84" t="str">
        <f t="shared" si="163"/>
        <v>Joubert</v>
      </c>
      <c r="G1572" s="84" t="str">
        <f t="shared" si="164"/>
        <v>Men U/21</v>
      </c>
      <c r="H1572" s="84" t="str">
        <f t="shared" si="165"/>
        <v>Okahandja</v>
      </c>
      <c r="I1572" s="123"/>
      <c r="J1572" s="123"/>
      <c r="K1572" s="123"/>
      <c r="L1572" s="122" t="str">
        <f t="shared" si="166"/>
        <v/>
      </c>
      <c r="M1572" s="122" t="str">
        <f t="shared" si="167"/>
        <v/>
      </c>
    </row>
    <row r="1573" spans="1:13" x14ac:dyDescent="0.2">
      <c r="A1573" s="86" t="s">
        <v>2112</v>
      </c>
      <c r="B1573" s="85">
        <v>44450</v>
      </c>
      <c r="C1573" s="86" t="s">
        <v>2113</v>
      </c>
      <c r="D1573" s="123" t="s">
        <v>1225</v>
      </c>
      <c r="E1573" s="84" t="str">
        <f t="shared" si="162"/>
        <v>Christo</v>
      </c>
      <c r="F1573" s="84" t="str">
        <f t="shared" si="163"/>
        <v>Senekal</v>
      </c>
      <c r="G1573" s="84" t="str">
        <f t="shared" si="164"/>
        <v>Men Senior</v>
      </c>
      <c r="H1573" s="84" t="str">
        <f t="shared" si="165"/>
        <v>Okahandja</v>
      </c>
      <c r="I1573" s="123"/>
      <c r="J1573" s="123" t="s">
        <v>1405</v>
      </c>
      <c r="K1573" s="123">
        <v>122</v>
      </c>
      <c r="L1573" s="122">
        <f t="shared" si="166"/>
        <v>8.6</v>
      </c>
      <c r="M1573" s="122">
        <f t="shared" si="167"/>
        <v>8.6</v>
      </c>
    </row>
    <row r="1574" spans="1:13" x14ac:dyDescent="0.2">
      <c r="A1574" s="86" t="s">
        <v>2112</v>
      </c>
      <c r="B1574" s="85">
        <v>44450</v>
      </c>
      <c r="C1574" s="86" t="s">
        <v>2113</v>
      </c>
      <c r="D1574" s="123" t="s">
        <v>1477</v>
      </c>
      <c r="E1574" s="84" t="str">
        <f t="shared" si="162"/>
        <v>Johannes</v>
      </c>
      <c r="F1574" s="84" t="str">
        <f t="shared" si="163"/>
        <v>Kotze</v>
      </c>
      <c r="G1574" s="84" t="str">
        <f t="shared" si="164"/>
        <v>Men Senior</v>
      </c>
      <c r="H1574" s="84" t="str">
        <f t="shared" si="165"/>
        <v>Okahandja</v>
      </c>
      <c r="I1574" s="123"/>
      <c r="J1574" s="123" t="s">
        <v>1405</v>
      </c>
      <c r="K1574" s="123">
        <v>100</v>
      </c>
      <c r="L1574" s="122">
        <f t="shared" si="166"/>
        <v>4.3</v>
      </c>
      <c r="M1574" s="122">
        <f t="shared" si="167"/>
        <v>4.3</v>
      </c>
    </row>
    <row r="1575" spans="1:13" x14ac:dyDescent="0.2">
      <c r="A1575" s="86" t="s">
        <v>2112</v>
      </c>
      <c r="B1575" s="85">
        <v>44450</v>
      </c>
      <c r="C1575" s="86" t="s">
        <v>2113</v>
      </c>
      <c r="D1575" s="123" t="s">
        <v>1477</v>
      </c>
      <c r="E1575" s="84" t="str">
        <f t="shared" si="162"/>
        <v>Johannes</v>
      </c>
      <c r="F1575" s="84" t="str">
        <f t="shared" si="163"/>
        <v>Kotze</v>
      </c>
      <c r="G1575" s="84" t="str">
        <f t="shared" si="164"/>
        <v>Men Senior</v>
      </c>
      <c r="H1575" s="84" t="str">
        <f t="shared" si="165"/>
        <v>Okahandja</v>
      </c>
      <c r="I1575" s="123"/>
      <c r="J1575" s="123" t="s">
        <v>1405</v>
      </c>
      <c r="K1575" s="123">
        <v>161</v>
      </c>
      <c r="L1575" s="122">
        <f t="shared" si="166"/>
        <v>22.2</v>
      </c>
      <c r="M1575" s="122">
        <f t="shared" si="167"/>
        <v>22.2</v>
      </c>
    </row>
    <row r="1576" spans="1:13" x14ac:dyDescent="0.2">
      <c r="A1576" s="86" t="s">
        <v>2112</v>
      </c>
      <c r="B1576" s="85">
        <v>44450</v>
      </c>
      <c r="C1576" s="86" t="s">
        <v>2113</v>
      </c>
      <c r="D1576" s="123" t="s">
        <v>1477</v>
      </c>
      <c r="E1576" s="84" t="str">
        <f t="shared" si="162"/>
        <v>Johannes</v>
      </c>
      <c r="F1576" s="84" t="str">
        <f t="shared" si="163"/>
        <v>Kotze</v>
      </c>
      <c r="G1576" s="84" t="str">
        <f t="shared" si="164"/>
        <v>Men Senior</v>
      </c>
      <c r="H1576" s="84" t="str">
        <f t="shared" si="165"/>
        <v>Okahandja</v>
      </c>
      <c r="I1576" s="123"/>
      <c r="J1576" s="123" t="s">
        <v>1405</v>
      </c>
      <c r="K1576" s="123">
        <v>150</v>
      </c>
      <c r="L1576" s="122">
        <f t="shared" si="166"/>
        <v>17.399999999999999</v>
      </c>
      <c r="M1576" s="122">
        <f t="shared" si="167"/>
        <v>17.399999999999999</v>
      </c>
    </row>
    <row r="1577" spans="1:13" x14ac:dyDescent="0.2">
      <c r="A1577" s="86" t="s">
        <v>2112</v>
      </c>
      <c r="B1577" s="85">
        <v>44450</v>
      </c>
      <c r="C1577" s="86" t="s">
        <v>2113</v>
      </c>
      <c r="D1577" s="123" t="s">
        <v>1477</v>
      </c>
      <c r="E1577" s="84" t="str">
        <f t="shared" si="162"/>
        <v>Johannes</v>
      </c>
      <c r="F1577" s="84" t="str">
        <f t="shared" si="163"/>
        <v>Kotze</v>
      </c>
      <c r="G1577" s="84" t="str">
        <f t="shared" si="164"/>
        <v>Men Senior</v>
      </c>
      <c r="H1577" s="84" t="str">
        <f t="shared" si="165"/>
        <v>Okahandja</v>
      </c>
      <c r="I1577" s="123"/>
      <c r="J1577" s="123" t="s">
        <v>1405</v>
      </c>
      <c r="K1577" s="123">
        <v>135</v>
      </c>
      <c r="L1577" s="122">
        <f t="shared" si="166"/>
        <v>12.1</v>
      </c>
      <c r="M1577" s="122">
        <f t="shared" si="167"/>
        <v>12.1</v>
      </c>
    </row>
    <row r="1578" spans="1:13" x14ac:dyDescent="0.2">
      <c r="A1578" s="86" t="s">
        <v>2112</v>
      </c>
      <c r="B1578" s="85">
        <v>44450</v>
      </c>
      <c r="C1578" s="86" t="s">
        <v>2113</v>
      </c>
      <c r="D1578" s="123" t="s">
        <v>1477</v>
      </c>
      <c r="E1578" s="84" t="str">
        <f t="shared" si="162"/>
        <v>Johannes</v>
      </c>
      <c r="F1578" s="84" t="str">
        <f t="shared" si="163"/>
        <v>Kotze</v>
      </c>
      <c r="G1578" s="84" t="str">
        <f t="shared" si="164"/>
        <v>Men Senior</v>
      </c>
      <c r="H1578" s="84" t="str">
        <f t="shared" si="165"/>
        <v>Okahandja</v>
      </c>
      <c r="I1578" s="123"/>
      <c r="J1578" s="123" t="s">
        <v>1405</v>
      </c>
      <c r="K1578" s="123">
        <v>161</v>
      </c>
      <c r="L1578" s="122">
        <f t="shared" si="166"/>
        <v>22.2</v>
      </c>
      <c r="M1578" s="122">
        <f t="shared" si="167"/>
        <v>22.2</v>
      </c>
    </row>
    <row r="1579" spans="1:13" x14ac:dyDescent="0.2">
      <c r="A1579" s="86" t="s">
        <v>2112</v>
      </c>
      <c r="B1579" s="85">
        <v>44450</v>
      </c>
      <c r="C1579" s="86" t="s">
        <v>2113</v>
      </c>
      <c r="D1579" s="123" t="s">
        <v>1477</v>
      </c>
      <c r="E1579" s="84" t="str">
        <f t="shared" si="162"/>
        <v>Johannes</v>
      </c>
      <c r="F1579" s="84" t="str">
        <f t="shared" si="163"/>
        <v>Kotze</v>
      </c>
      <c r="G1579" s="84" t="str">
        <f t="shared" si="164"/>
        <v>Men Senior</v>
      </c>
      <c r="H1579" s="84" t="str">
        <f t="shared" si="165"/>
        <v>Okahandja</v>
      </c>
      <c r="I1579" s="123"/>
      <c r="J1579" s="123" t="s">
        <v>1405</v>
      </c>
      <c r="K1579" s="123">
        <v>111</v>
      </c>
      <c r="L1579" s="122">
        <f t="shared" si="166"/>
        <v>6.2</v>
      </c>
      <c r="M1579" s="122">
        <f t="shared" si="167"/>
        <v>6.2</v>
      </c>
    </row>
    <row r="1580" spans="1:13" x14ac:dyDescent="0.2">
      <c r="A1580" s="86" t="s">
        <v>2112</v>
      </c>
      <c r="B1580" s="85">
        <v>44450</v>
      </c>
      <c r="C1580" s="86" t="s">
        <v>2113</v>
      </c>
      <c r="D1580" s="123" t="s">
        <v>1477</v>
      </c>
      <c r="E1580" s="84" t="str">
        <f t="shared" si="162"/>
        <v>Johannes</v>
      </c>
      <c r="F1580" s="84" t="str">
        <f t="shared" si="163"/>
        <v>Kotze</v>
      </c>
      <c r="G1580" s="84" t="str">
        <f t="shared" si="164"/>
        <v>Men Senior</v>
      </c>
      <c r="H1580" s="84" t="str">
        <f t="shared" si="165"/>
        <v>Okahandja</v>
      </c>
      <c r="I1580" s="123"/>
      <c r="J1580" s="123" t="s">
        <v>1405</v>
      </c>
      <c r="K1580" s="123">
        <v>154</v>
      </c>
      <c r="L1580" s="122">
        <f t="shared" si="166"/>
        <v>19.100000000000001</v>
      </c>
      <c r="M1580" s="122">
        <f t="shared" si="167"/>
        <v>19.100000000000001</v>
      </c>
    </row>
    <row r="1581" spans="1:13" x14ac:dyDescent="0.2">
      <c r="A1581" s="86" t="s">
        <v>2112</v>
      </c>
      <c r="B1581" s="85">
        <v>44450</v>
      </c>
      <c r="C1581" s="86" t="s">
        <v>2113</v>
      </c>
      <c r="D1581" s="123" t="s">
        <v>791</v>
      </c>
      <c r="E1581" s="84" t="str">
        <f t="shared" si="162"/>
        <v>Heiko</v>
      </c>
      <c r="F1581" s="84" t="str">
        <f t="shared" si="163"/>
        <v>Doll</v>
      </c>
      <c r="G1581" s="84" t="str">
        <f t="shared" si="164"/>
        <v>Men Veteran</v>
      </c>
      <c r="H1581" s="84" t="str">
        <f t="shared" si="165"/>
        <v>Okahandja</v>
      </c>
      <c r="I1581" s="123"/>
      <c r="J1581" s="123" t="s">
        <v>1404</v>
      </c>
      <c r="K1581" s="123">
        <v>128</v>
      </c>
      <c r="L1581" s="122">
        <f t="shared" si="166"/>
        <v>26.9</v>
      </c>
      <c r="M1581" s="122">
        <f t="shared" si="167"/>
        <v>26.9</v>
      </c>
    </row>
    <row r="1582" spans="1:13" x14ac:dyDescent="0.2">
      <c r="A1582" s="86" t="s">
        <v>2112</v>
      </c>
      <c r="B1582" s="85">
        <v>44450</v>
      </c>
      <c r="C1582" s="86" t="s">
        <v>2113</v>
      </c>
      <c r="D1582" s="123" t="s">
        <v>807</v>
      </c>
      <c r="E1582" s="84" t="str">
        <f t="shared" si="162"/>
        <v>Johan</v>
      </c>
      <c r="F1582" s="84" t="str">
        <f t="shared" si="163"/>
        <v>Faber</v>
      </c>
      <c r="G1582" s="84" t="str">
        <f t="shared" si="164"/>
        <v>Men Senior</v>
      </c>
      <c r="H1582" s="84" t="str">
        <f t="shared" si="165"/>
        <v>Okahandja</v>
      </c>
      <c r="I1582" s="123"/>
      <c r="J1582" s="123"/>
      <c r="K1582" s="123"/>
      <c r="L1582" s="122" t="str">
        <f t="shared" si="166"/>
        <v/>
      </c>
      <c r="M1582" s="122" t="str">
        <f t="shared" si="167"/>
        <v/>
      </c>
    </row>
    <row r="1583" spans="1:13" x14ac:dyDescent="0.2">
      <c r="A1583" s="86" t="s">
        <v>2112</v>
      </c>
      <c r="B1583" s="85">
        <v>44450</v>
      </c>
      <c r="C1583" s="86" t="s">
        <v>2113</v>
      </c>
      <c r="D1583" s="123" t="s">
        <v>814</v>
      </c>
      <c r="E1583" s="84" t="str">
        <f t="shared" si="162"/>
        <v>Kassie</v>
      </c>
      <c r="F1583" s="84" t="str">
        <f t="shared" si="163"/>
        <v>Caspers</v>
      </c>
      <c r="G1583" s="84" t="str">
        <f t="shared" si="164"/>
        <v>Men Veteran</v>
      </c>
      <c r="H1583" s="84" t="str">
        <f t="shared" si="165"/>
        <v>Okahandja</v>
      </c>
      <c r="I1583" s="123"/>
      <c r="J1583" s="123" t="s">
        <v>1405</v>
      </c>
      <c r="K1583" s="123">
        <v>140</v>
      </c>
      <c r="L1583" s="122">
        <f t="shared" si="166"/>
        <v>13.7</v>
      </c>
      <c r="M1583" s="122">
        <f t="shared" si="167"/>
        <v>13.7</v>
      </c>
    </row>
    <row r="1584" spans="1:13" x14ac:dyDescent="0.2">
      <c r="A1584" s="86" t="s">
        <v>2112</v>
      </c>
      <c r="B1584" s="85">
        <v>44450</v>
      </c>
      <c r="C1584" s="86" t="s">
        <v>2113</v>
      </c>
      <c r="D1584" s="123" t="s">
        <v>1657</v>
      </c>
      <c r="E1584" s="84" t="str">
        <f t="shared" si="162"/>
        <v>Tinus</v>
      </c>
      <c r="F1584" s="84" t="str">
        <f t="shared" si="163"/>
        <v>Du Plessis</v>
      </c>
      <c r="G1584" s="84" t="str">
        <f t="shared" si="164"/>
        <v>Men Senior</v>
      </c>
      <c r="H1584" s="84" t="str">
        <f t="shared" si="165"/>
        <v>Okahandja</v>
      </c>
      <c r="I1584" s="123"/>
      <c r="J1584" s="123" t="s">
        <v>1405</v>
      </c>
      <c r="K1584" s="123">
        <v>129</v>
      </c>
      <c r="L1584" s="122">
        <f t="shared" si="166"/>
        <v>10.4</v>
      </c>
      <c r="M1584" s="122">
        <f t="shared" si="167"/>
        <v>10.4</v>
      </c>
    </row>
    <row r="1585" spans="1:13" x14ac:dyDescent="0.2">
      <c r="A1585" s="86" t="s">
        <v>2112</v>
      </c>
      <c r="B1585" s="85">
        <v>44450</v>
      </c>
      <c r="C1585" s="86" t="s">
        <v>2113</v>
      </c>
      <c r="D1585" s="123" t="s">
        <v>1857</v>
      </c>
      <c r="E1585" s="84" t="str">
        <f t="shared" si="162"/>
        <v>Eugene</v>
      </c>
      <c r="F1585" s="84" t="str">
        <f t="shared" si="163"/>
        <v>Rautenbach</v>
      </c>
      <c r="G1585" s="84" t="str">
        <f t="shared" si="164"/>
        <v>Men Senior</v>
      </c>
      <c r="H1585" s="84" t="str">
        <f t="shared" si="165"/>
        <v>Okahandja</v>
      </c>
      <c r="I1585" s="123"/>
      <c r="J1585" s="123" t="s">
        <v>1405</v>
      </c>
      <c r="K1585" s="123">
        <v>157</v>
      </c>
      <c r="L1585" s="122">
        <f t="shared" si="166"/>
        <v>20.399999999999999</v>
      </c>
      <c r="M1585" s="122">
        <f t="shared" si="167"/>
        <v>20.399999999999999</v>
      </c>
    </row>
    <row r="1586" spans="1:13" x14ac:dyDescent="0.2">
      <c r="A1586" s="86" t="s">
        <v>2112</v>
      </c>
      <c r="B1586" s="85">
        <v>44450</v>
      </c>
      <c r="C1586" s="86" t="s">
        <v>2113</v>
      </c>
      <c r="D1586" s="123" t="s">
        <v>1771</v>
      </c>
      <c r="E1586" s="84" t="str">
        <f t="shared" si="162"/>
        <v>Danie</v>
      </c>
      <c r="F1586" s="84" t="str">
        <f t="shared" si="163"/>
        <v>Van Wyk</v>
      </c>
      <c r="G1586" s="84" t="str">
        <f t="shared" si="164"/>
        <v>Men Senior</v>
      </c>
      <c r="H1586" s="84" t="str">
        <f t="shared" si="165"/>
        <v>Okahandja</v>
      </c>
      <c r="I1586" s="123"/>
      <c r="J1586" s="123"/>
      <c r="K1586" s="123"/>
      <c r="L1586" s="122" t="str">
        <f t="shared" si="166"/>
        <v/>
      </c>
      <c r="M1586" s="122" t="str">
        <f t="shared" si="167"/>
        <v/>
      </c>
    </row>
    <row r="1587" spans="1:13" x14ac:dyDescent="0.2">
      <c r="A1587" s="86" t="s">
        <v>2112</v>
      </c>
      <c r="B1587" s="85">
        <v>44450</v>
      </c>
      <c r="C1587" s="86" t="s">
        <v>2113</v>
      </c>
      <c r="D1587" s="123" t="s">
        <v>1038</v>
      </c>
      <c r="E1587" s="84" t="str">
        <f t="shared" si="162"/>
        <v>Johan</v>
      </c>
      <c r="F1587" s="84" t="str">
        <f t="shared" si="163"/>
        <v>Herbst</v>
      </c>
      <c r="G1587" s="84" t="str">
        <f t="shared" si="164"/>
        <v>Men Veteran</v>
      </c>
      <c r="H1587" s="84" t="str">
        <f t="shared" si="165"/>
        <v>Okahandja</v>
      </c>
      <c r="I1587" s="123"/>
      <c r="J1587" s="123" t="s">
        <v>8</v>
      </c>
      <c r="K1587" s="123">
        <v>63</v>
      </c>
      <c r="L1587" s="122">
        <f t="shared" si="166"/>
        <v>2</v>
      </c>
      <c r="M1587" s="122">
        <f t="shared" si="167"/>
        <v>2</v>
      </c>
    </row>
    <row r="1588" spans="1:13" x14ac:dyDescent="0.2">
      <c r="A1588" s="86" t="s">
        <v>2112</v>
      </c>
      <c r="B1588" s="85">
        <v>44450</v>
      </c>
      <c r="C1588" s="86" t="s">
        <v>2113</v>
      </c>
      <c r="D1588" s="123" t="s">
        <v>1858</v>
      </c>
      <c r="E1588" s="84" t="str">
        <f t="shared" si="162"/>
        <v>Heiko Jnr</v>
      </c>
      <c r="F1588" s="84" t="str">
        <f t="shared" si="163"/>
        <v>Doll</v>
      </c>
      <c r="G1588" s="84" t="str">
        <f t="shared" si="164"/>
        <v>Men U/16</v>
      </c>
      <c r="H1588" s="84" t="str">
        <f t="shared" si="165"/>
        <v>Okahandja</v>
      </c>
      <c r="I1588" s="123"/>
      <c r="J1588" s="123"/>
      <c r="K1588" s="123"/>
      <c r="L1588" s="122" t="str">
        <f t="shared" si="166"/>
        <v/>
      </c>
      <c r="M1588" s="122" t="str">
        <f t="shared" si="167"/>
        <v/>
      </c>
    </row>
    <row r="1589" spans="1:13" x14ac:dyDescent="0.2">
      <c r="A1589" s="86" t="s">
        <v>2112</v>
      </c>
      <c r="B1589" s="85">
        <v>44450</v>
      </c>
      <c r="C1589" s="86" t="s">
        <v>2113</v>
      </c>
      <c r="D1589" s="123" t="s">
        <v>837</v>
      </c>
      <c r="E1589" s="84" t="str">
        <f t="shared" si="162"/>
        <v>Jani-Mari</v>
      </c>
      <c r="F1589" s="84" t="str">
        <f t="shared" si="163"/>
        <v>Van Heerden</v>
      </c>
      <c r="G1589" s="84" t="str">
        <f t="shared" si="164"/>
        <v>Ladies U/16</v>
      </c>
      <c r="H1589" s="84" t="str">
        <f t="shared" si="165"/>
        <v>Okahandja</v>
      </c>
      <c r="I1589" s="123" t="s">
        <v>19</v>
      </c>
      <c r="J1589" s="123"/>
      <c r="K1589" s="123">
        <v>53</v>
      </c>
      <c r="L1589" s="122">
        <f t="shared" si="166"/>
        <v>1.5</v>
      </c>
      <c r="M1589" s="122">
        <f t="shared" si="167"/>
        <v>1.5</v>
      </c>
    </row>
    <row r="1590" spans="1:13" x14ac:dyDescent="0.2">
      <c r="A1590" s="86" t="s">
        <v>2112</v>
      </c>
      <c r="B1590" s="85">
        <v>44450</v>
      </c>
      <c r="C1590" s="86" t="s">
        <v>2113</v>
      </c>
      <c r="D1590" s="123" t="s">
        <v>888</v>
      </c>
      <c r="E1590" s="84" t="str">
        <f t="shared" si="162"/>
        <v>Maree</v>
      </c>
      <c r="F1590" s="84" t="str">
        <f t="shared" si="163"/>
        <v>Van Heerden</v>
      </c>
      <c r="G1590" s="84" t="str">
        <f t="shared" si="164"/>
        <v>Men Veteran</v>
      </c>
      <c r="H1590" s="84" t="str">
        <f t="shared" si="165"/>
        <v>Okahandja</v>
      </c>
      <c r="I1590" s="123" t="s">
        <v>19</v>
      </c>
      <c r="J1590" s="123"/>
      <c r="K1590" s="123">
        <v>40</v>
      </c>
      <c r="L1590" s="122">
        <f t="shared" si="166"/>
        <v>0.7</v>
      </c>
      <c r="M1590" s="122">
        <f t="shared" si="167"/>
        <v>0.7</v>
      </c>
    </row>
    <row r="1591" spans="1:13" x14ac:dyDescent="0.2">
      <c r="A1591" s="86" t="s">
        <v>2112</v>
      </c>
      <c r="B1591" s="85">
        <v>44450</v>
      </c>
      <c r="C1591" s="86" t="s">
        <v>2113</v>
      </c>
      <c r="D1591" s="123" t="s">
        <v>1162</v>
      </c>
      <c r="E1591" s="84" t="str">
        <f t="shared" si="162"/>
        <v>Fanie</v>
      </c>
      <c r="F1591" s="84" t="str">
        <f t="shared" si="163"/>
        <v>Van Vuuren</v>
      </c>
      <c r="G1591" s="84" t="str">
        <f t="shared" si="164"/>
        <v>Men Grand Masters</v>
      </c>
      <c r="H1591" s="84" t="str">
        <f t="shared" si="165"/>
        <v>Okahandja</v>
      </c>
      <c r="I1591" s="123" t="s">
        <v>19</v>
      </c>
      <c r="J1591" s="123"/>
      <c r="K1591" s="123">
        <v>48</v>
      </c>
      <c r="L1591" s="122">
        <f t="shared" si="166"/>
        <v>1.1000000000000001</v>
      </c>
      <c r="M1591" s="122">
        <f t="shared" si="167"/>
        <v>1.1000000000000001</v>
      </c>
    </row>
    <row r="1592" spans="1:13" x14ac:dyDescent="0.2">
      <c r="A1592" s="86" t="s">
        <v>2112</v>
      </c>
      <c r="B1592" s="85">
        <v>44450</v>
      </c>
      <c r="C1592" s="86" t="s">
        <v>2113</v>
      </c>
      <c r="D1592" s="123" t="s">
        <v>552</v>
      </c>
      <c r="E1592" s="84" t="str">
        <f t="shared" si="162"/>
        <v>Herman</v>
      </c>
      <c r="F1592" s="84" t="str">
        <f t="shared" si="163"/>
        <v>Fourie</v>
      </c>
      <c r="G1592" s="84" t="str">
        <f t="shared" si="164"/>
        <v>Men Grand Masters</v>
      </c>
      <c r="H1592" s="84" t="str">
        <f t="shared" si="165"/>
        <v>Okahandja</v>
      </c>
      <c r="I1592" s="123"/>
      <c r="J1592" s="123"/>
      <c r="K1592" s="123"/>
      <c r="L1592" s="122" t="str">
        <f t="shared" si="166"/>
        <v/>
      </c>
      <c r="M1592" s="122" t="str">
        <f t="shared" si="167"/>
        <v/>
      </c>
    </row>
    <row r="1593" spans="1:13" x14ac:dyDescent="0.2">
      <c r="A1593" s="86" t="s">
        <v>2112</v>
      </c>
      <c r="B1593" s="85">
        <v>44450</v>
      </c>
      <c r="C1593" s="86" t="s">
        <v>2113</v>
      </c>
      <c r="D1593" s="123" t="s">
        <v>1448</v>
      </c>
      <c r="E1593" s="84" t="str">
        <f t="shared" si="162"/>
        <v>Kiaan</v>
      </c>
      <c r="F1593" s="84" t="str">
        <f t="shared" si="163"/>
        <v>Fourie</v>
      </c>
      <c r="G1593" s="84" t="str">
        <f t="shared" si="164"/>
        <v>Men Senior</v>
      </c>
      <c r="H1593" s="84" t="str">
        <f t="shared" si="165"/>
        <v>Okahandja</v>
      </c>
      <c r="I1593" s="123"/>
      <c r="J1593" s="123"/>
      <c r="K1593" s="123"/>
      <c r="L1593" s="122" t="str">
        <f t="shared" si="166"/>
        <v/>
      </c>
      <c r="M1593" s="122" t="str">
        <f t="shared" si="167"/>
        <v/>
      </c>
    </row>
    <row r="1594" spans="1:13" x14ac:dyDescent="0.2">
      <c r="B1594" s="85"/>
      <c r="D1594" s="123"/>
      <c r="E1594" s="84"/>
      <c r="F1594" s="84"/>
      <c r="G1594" s="84"/>
      <c r="H1594" s="84"/>
      <c r="I1594" s="123"/>
      <c r="J1594" s="123"/>
      <c r="K1594" s="123"/>
      <c r="L1594" s="122"/>
      <c r="M1594" s="122"/>
    </row>
    <row r="1595" spans="1:13" x14ac:dyDescent="0.2">
      <c r="B1595" s="85"/>
      <c r="D1595" s="123"/>
      <c r="E1595" s="84"/>
      <c r="F1595" s="84"/>
      <c r="G1595" s="84"/>
      <c r="H1595" s="84"/>
      <c r="I1595" s="123"/>
      <c r="J1595" s="123"/>
      <c r="K1595" s="123"/>
      <c r="L1595" s="122"/>
      <c r="M1595" s="122"/>
    </row>
    <row r="1596" spans="1:13" x14ac:dyDescent="0.2">
      <c r="B1596" s="85"/>
      <c r="D1596" s="123"/>
      <c r="E1596" s="84"/>
      <c r="F1596" s="84"/>
      <c r="G1596" s="84"/>
      <c r="H1596" s="84"/>
      <c r="I1596" s="123"/>
      <c r="J1596" s="123"/>
      <c r="K1596" s="123"/>
      <c r="L1596" s="122"/>
      <c r="M1596" s="122"/>
    </row>
    <row r="1597" spans="1:13" x14ac:dyDescent="0.2">
      <c r="B1597" s="85"/>
      <c r="D1597" s="123"/>
      <c r="E1597" s="84"/>
      <c r="F1597" s="84"/>
      <c r="G1597" s="84"/>
      <c r="H1597" s="84"/>
      <c r="I1597" s="123"/>
      <c r="J1597" s="123"/>
      <c r="K1597" s="123"/>
      <c r="L1597" s="122"/>
      <c r="M1597" s="122"/>
    </row>
    <row r="1598" spans="1:13" x14ac:dyDescent="0.2">
      <c r="B1598" s="85"/>
      <c r="D1598" s="123"/>
      <c r="E1598" s="84"/>
      <c r="F1598" s="84"/>
      <c r="G1598" s="84"/>
      <c r="H1598" s="84"/>
      <c r="I1598" s="123"/>
      <c r="J1598" s="123"/>
      <c r="K1598" s="123"/>
      <c r="L1598" s="122"/>
      <c r="M1598" s="122"/>
    </row>
    <row r="1599" spans="1:13" x14ac:dyDescent="0.2">
      <c r="B1599" s="85"/>
      <c r="D1599" s="123"/>
      <c r="E1599" s="84"/>
      <c r="F1599" s="84"/>
      <c r="G1599" s="84"/>
      <c r="H1599" s="84"/>
      <c r="I1599" s="123"/>
      <c r="J1599" s="123"/>
      <c r="K1599" s="123"/>
      <c r="L1599" s="122"/>
      <c r="M1599" s="122"/>
    </row>
    <row r="1600" spans="1:13" x14ac:dyDescent="0.2">
      <c r="B1600" s="85"/>
      <c r="D1600" s="123"/>
      <c r="E1600" s="84"/>
      <c r="F1600" s="84"/>
      <c r="G1600" s="84"/>
      <c r="H1600" s="84"/>
      <c r="I1600" s="123"/>
      <c r="J1600" s="123"/>
      <c r="K1600" s="123"/>
      <c r="L1600" s="122"/>
      <c r="M1600" s="122"/>
    </row>
    <row r="1601" spans="2:13" x14ac:dyDescent="0.2">
      <c r="B1601" s="85"/>
      <c r="D1601" s="123"/>
      <c r="E1601" s="84"/>
      <c r="F1601" s="84"/>
      <c r="G1601" s="84"/>
      <c r="H1601" s="84"/>
      <c r="I1601" s="123"/>
      <c r="J1601" s="123"/>
      <c r="K1601" s="123"/>
      <c r="L1601" s="122"/>
      <c r="M1601" s="122"/>
    </row>
    <row r="1602" spans="2:13" x14ac:dyDescent="0.2">
      <c r="B1602" s="85"/>
      <c r="D1602" s="123"/>
      <c r="E1602" s="84"/>
      <c r="F1602" s="84"/>
      <c r="G1602" s="84"/>
      <c r="H1602" s="84"/>
      <c r="I1602" s="123"/>
      <c r="J1602" s="123"/>
      <c r="K1602" s="123"/>
      <c r="L1602" s="122"/>
      <c r="M1602" s="122"/>
    </row>
    <row r="1603" spans="2:13" x14ac:dyDescent="0.2">
      <c r="B1603" s="85"/>
      <c r="D1603" s="123"/>
      <c r="E1603" s="84"/>
      <c r="F1603" s="84"/>
      <c r="G1603" s="84"/>
      <c r="H1603" s="84"/>
      <c r="I1603" s="123"/>
      <c r="J1603" s="123"/>
      <c r="K1603" s="123"/>
      <c r="L1603" s="122"/>
      <c r="M1603" s="122"/>
    </row>
    <row r="1604" spans="2:13" x14ac:dyDescent="0.2">
      <c r="B1604" s="85"/>
      <c r="D1604" s="123"/>
      <c r="E1604" s="84"/>
      <c r="F1604" s="84"/>
      <c r="G1604" s="84"/>
      <c r="H1604" s="84"/>
      <c r="I1604" s="123"/>
      <c r="J1604" s="123"/>
      <c r="K1604" s="123"/>
      <c r="L1604" s="122"/>
      <c r="M1604" s="122"/>
    </row>
    <row r="1605" spans="2:13" x14ac:dyDescent="0.2">
      <c r="B1605" s="85"/>
      <c r="D1605" s="123"/>
      <c r="E1605" s="84"/>
      <c r="F1605" s="84"/>
      <c r="G1605" s="84"/>
      <c r="H1605" s="84"/>
      <c r="I1605" s="123"/>
      <c r="J1605" s="123"/>
      <c r="K1605" s="123"/>
      <c r="L1605" s="122"/>
      <c r="M1605" s="122"/>
    </row>
    <row r="1606" spans="2:13" x14ac:dyDescent="0.2">
      <c r="B1606" s="85"/>
      <c r="D1606" s="123"/>
      <c r="E1606" s="84"/>
      <c r="F1606" s="84"/>
      <c r="G1606" s="84"/>
      <c r="H1606" s="84"/>
      <c r="I1606" s="123"/>
      <c r="J1606" s="123"/>
      <c r="K1606" s="123"/>
      <c r="L1606" s="122"/>
      <c r="M1606" s="122"/>
    </row>
    <row r="1607" spans="2:13" x14ac:dyDescent="0.2">
      <c r="B1607" s="85"/>
      <c r="D1607" s="123"/>
      <c r="E1607" s="84"/>
      <c r="F1607" s="84"/>
      <c r="G1607" s="84"/>
      <c r="H1607" s="84"/>
      <c r="I1607" s="123"/>
      <c r="J1607" s="123"/>
      <c r="K1607" s="123"/>
      <c r="L1607" s="122"/>
      <c r="M1607" s="122"/>
    </row>
    <row r="1608" spans="2:13" x14ac:dyDescent="0.2">
      <c r="B1608" s="85"/>
      <c r="D1608" s="123"/>
      <c r="E1608" s="84"/>
      <c r="F1608" s="84"/>
      <c r="G1608" s="84"/>
      <c r="H1608" s="84"/>
      <c r="I1608" s="123"/>
      <c r="J1608" s="123"/>
      <c r="K1608" s="123"/>
      <c r="L1608" s="122"/>
      <c r="M1608" s="122"/>
    </row>
    <row r="1609" spans="2:13" x14ac:dyDescent="0.2">
      <c r="B1609" s="85"/>
      <c r="D1609" s="123"/>
      <c r="E1609" s="84"/>
      <c r="F1609" s="84"/>
      <c r="G1609" s="84"/>
      <c r="H1609" s="84"/>
      <c r="I1609" s="123"/>
      <c r="J1609" s="123"/>
      <c r="K1609" s="123"/>
      <c r="L1609" s="122"/>
      <c r="M1609" s="122"/>
    </row>
    <row r="1610" spans="2:13" x14ac:dyDescent="0.2">
      <c r="B1610" s="85"/>
      <c r="D1610" s="123"/>
      <c r="E1610" s="84"/>
      <c r="F1610" s="84"/>
      <c r="G1610" s="84"/>
      <c r="H1610" s="84"/>
      <c r="I1610" s="123"/>
      <c r="J1610" s="123"/>
      <c r="K1610" s="123"/>
      <c r="L1610" s="122"/>
      <c r="M1610" s="122"/>
    </row>
    <row r="1611" spans="2:13" x14ac:dyDescent="0.2">
      <c r="B1611" s="85"/>
      <c r="D1611" s="123"/>
      <c r="E1611" s="84"/>
      <c r="F1611" s="84"/>
      <c r="G1611" s="84"/>
      <c r="H1611" s="84"/>
      <c r="I1611" s="123"/>
      <c r="J1611" s="123"/>
      <c r="K1611" s="123"/>
      <c r="L1611" s="122"/>
      <c r="M1611" s="122"/>
    </row>
    <row r="1612" spans="2:13" x14ac:dyDescent="0.2">
      <c r="B1612" s="85"/>
      <c r="D1612" s="123"/>
      <c r="E1612" s="84"/>
      <c r="F1612" s="84"/>
      <c r="G1612" s="84"/>
      <c r="H1612" s="84"/>
      <c r="I1612" s="123"/>
      <c r="J1612" s="123"/>
      <c r="K1612" s="123"/>
      <c r="L1612" s="122"/>
      <c r="M1612" s="122"/>
    </row>
    <row r="1613" spans="2:13" x14ac:dyDescent="0.2">
      <c r="B1613" s="85"/>
      <c r="D1613" s="123"/>
      <c r="E1613" s="84"/>
      <c r="F1613" s="84"/>
      <c r="G1613" s="84"/>
      <c r="H1613" s="84"/>
      <c r="I1613" s="123"/>
      <c r="J1613" s="123"/>
      <c r="K1613" s="123"/>
      <c r="L1613" s="122"/>
      <c r="M1613" s="122"/>
    </row>
    <row r="1614" spans="2:13" x14ac:dyDescent="0.2">
      <c r="B1614" s="85"/>
      <c r="D1614" s="123"/>
      <c r="E1614" s="84"/>
      <c r="F1614" s="84"/>
      <c r="G1614" s="84"/>
      <c r="H1614" s="84"/>
      <c r="I1614" s="123"/>
      <c r="J1614" s="123"/>
      <c r="K1614" s="123"/>
      <c r="L1614" s="122"/>
      <c r="M1614" s="122"/>
    </row>
    <row r="1615" spans="2:13" x14ac:dyDescent="0.2">
      <c r="B1615" s="85"/>
      <c r="D1615" s="123"/>
      <c r="E1615" s="84"/>
      <c r="F1615" s="84"/>
      <c r="G1615" s="84"/>
      <c r="H1615" s="84"/>
      <c r="I1615" s="123"/>
      <c r="J1615" s="123"/>
      <c r="K1615" s="123"/>
      <c r="L1615" s="122"/>
      <c r="M1615" s="122"/>
    </row>
    <row r="1616" spans="2:13" x14ac:dyDescent="0.2">
      <c r="B1616" s="85"/>
      <c r="D1616" s="123"/>
      <c r="E1616" s="84"/>
      <c r="F1616" s="84"/>
      <c r="G1616" s="84"/>
      <c r="H1616" s="84"/>
      <c r="I1616" s="123"/>
      <c r="J1616" s="123"/>
      <c r="K1616" s="123"/>
      <c r="L1616" s="122"/>
      <c r="M1616" s="122"/>
    </row>
    <row r="1617" spans="2:13" x14ac:dyDescent="0.2">
      <c r="B1617" s="85"/>
      <c r="D1617" s="123"/>
      <c r="E1617" s="84"/>
      <c r="F1617" s="84"/>
      <c r="G1617" s="84"/>
      <c r="H1617" s="84"/>
      <c r="I1617" s="123"/>
      <c r="J1617" s="123"/>
      <c r="K1617" s="123"/>
      <c r="L1617" s="122"/>
      <c r="M1617" s="122"/>
    </row>
    <row r="1618" spans="2:13" x14ac:dyDescent="0.2">
      <c r="B1618" s="85"/>
      <c r="D1618" s="123"/>
      <c r="E1618" s="84"/>
      <c r="F1618" s="84"/>
      <c r="G1618" s="84"/>
      <c r="H1618" s="84"/>
      <c r="I1618" s="123"/>
      <c r="J1618" s="123"/>
      <c r="K1618" s="123"/>
      <c r="L1618" s="122"/>
      <c r="M1618" s="122"/>
    </row>
    <row r="1619" spans="2:13" x14ac:dyDescent="0.2">
      <c r="B1619" s="85"/>
      <c r="D1619" s="123"/>
      <c r="E1619" s="84"/>
      <c r="F1619" s="84"/>
      <c r="G1619" s="84"/>
      <c r="H1619" s="84"/>
      <c r="I1619" s="123"/>
      <c r="J1619" s="123"/>
      <c r="K1619" s="123"/>
      <c r="L1619" s="122"/>
      <c r="M1619" s="122"/>
    </row>
    <row r="1620" spans="2:13" x14ac:dyDescent="0.2">
      <c r="B1620" s="85"/>
      <c r="D1620" s="123"/>
      <c r="E1620" s="84"/>
      <c r="F1620" s="84"/>
      <c r="G1620" s="84"/>
      <c r="H1620" s="84"/>
      <c r="I1620" s="123"/>
      <c r="J1620" s="123"/>
      <c r="K1620" s="123"/>
      <c r="L1620" s="122"/>
      <c r="M1620" s="122"/>
    </row>
    <row r="1621" spans="2:13" x14ac:dyDescent="0.2">
      <c r="B1621" s="85"/>
      <c r="D1621" s="123"/>
      <c r="E1621" s="84"/>
      <c r="F1621" s="84"/>
      <c r="G1621" s="84"/>
      <c r="H1621" s="84"/>
      <c r="I1621" s="123"/>
      <c r="J1621" s="123"/>
      <c r="K1621" s="123"/>
      <c r="L1621" s="122"/>
      <c r="M1621" s="122"/>
    </row>
    <row r="1622" spans="2:13" x14ac:dyDescent="0.2">
      <c r="B1622" s="85"/>
      <c r="D1622" s="123"/>
      <c r="E1622" s="84"/>
      <c r="F1622" s="84"/>
      <c r="G1622" s="84"/>
      <c r="H1622" s="84"/>
      <c r="I1622" s="123"/>
      <c r="J1622" s="123"/>
      <c r="K1622" s="123"/>
      <c r="L1622" s="122"/>
      <c r="M1622" s="122"/>
    </row>
    <row r="1623" spans="2:13" x14ac:dyDescent="0.2">
      <c r="B1623" s="85"/>
      <c r="D1623" s="123"/>
      <c r="E1623" s="84"/>
      <c r="F1623" s="84"/>
      <c r="G1623" s="84"/>
      <c r="H1623" s="84"/>
      <c r="I1623" s="123"/>
      <c r="J1623" s="123"/>
      <c r="K1623" s="123"/>
      <c r="L1623" s="122"/>
      <c r="M1623" s="122"/>
    </row>
    <row r="1624" spans="2:13" x14ac:dyDescent="0.2">
      <c r="B1624" s="85"/>
      <c r="D1624" s="123"/>
      <c r="E1624" s="84"/>
      <c r="F1624" s="84"/>
      <c r="G1624" s="84"/>
      <c r="H1624" s="84"/>
      <c r="I1624" s="123"/>
      <c r="J1624" s="123"/>
      <c r="K1624" s="123"/>
      <c r="L1624" s="122"/>
      <c r="M1624" s="122"/>
    </row>
    <row r="1625" spans="2:13" x14ac:dyDescent="0.2">
      <c r="B1625" s="85"/>
      <c r="D1625" s="123"/>
      <c r="E1625" s="84"/>
      <c r="F1625" s="84"/>
      <c r="G1625" s="84"/>
      <c r="H1625" s="84"/>
      <c r="I1625" s="123"/>
      <c r="J1625" s="123"/>
      <c r="K1625" s="123"/>
      <c r="L1625" s="122"/>
      <c r="M1625" s="122"/>
    </row>
    <row r="1626" spans="2:13" x14ac:dyDescent="0.2">
      <c r="B1626" s="85"/>
      <c r="D1626" s="123"/>
      <c r="E1626" s="84"/>
      <c r="F1626" s="84"/>
      <c r="G1626" s="84"/>
      <c r="H1626" s="84"/>
      <c r="I1626" s="123"/>
      <c r="J1626" s="123"/>
      <c r="K1626" s="123"/>
      <c r="L1626" s="122"/>
      <c r="M1626" s="122"/>
    </row>
    <row r="1627" spans="2:13" x14ac:dyDescent="0.2">
      <c r="B1627" s="85"/>
      <c r="D1627" s="123"/>
      <c r="E1627" s="84"/>
      <c r="F1627" s="84"/>
      <c r="G1627" s="84"/>
      <c r="H1627" s="84"/>
      <c r="I1627" s="123"/>
      <c r="J1627" s="123"/>
      <c r="K1627" s="123"/>
      <c r="L1627" s="122"/>
      <c r="M1627" s="122"/>
    </row>
    <row r="1628" spans="2:13" x14ac:dyDescent="0.2">
      <c r="B1628" s="85"/>
      <c r="D1628" s="123"/>
      <c r="E1628" s="84"/>
      <c r="F1628" s="84"/>
      <c r="G1628" s="84"/>
      <c r="H1628" s="84"/>
      <c r="I1628" s="123"/>
      <c r="J1628" s="123"/>
      <c r="K1628" s="123"/>
      <c r="L1628" s="122"/>
      <c r="M1628" s="122"/>
    </row>
    <row r="1629" spans="2:13" x14ac:dyDescent="0.2">
      <c r="B1629" s="85"/>
      <c r="D1629" s="123"/>
      <c r="E1629" s="84"/>
      <c r="F1629" s="84"/>
      <c r="G1629" s="84"/>
      <c r="H1629" s="84"/>
      <c r="I1629" s="123"/>
      <c r="J1629" s="123"/>
      <c r="K1629" s="123"/>
      <c r="L1629" s="122"/>
      <c r="M1629" s="122"/>
    </row>
    <row r="1630" spans="2:13" x14ac:dyDescent="0.2">
      <c r="B1630" s="85"/>
      <c r="D1630" s="123"/>
      <c r="E1630" s="84"/>
      <c r="F1630" s="84"/>
      <c r="G1630" s="84"/>
      <c r="H1630" s="84"/>
      <c r="I1630" s="123"/>
      <c r="J1630" s="123"/>
      <c r="K1630" s="123"/>
      <c r="L1630" s="122"/>
      <c r="M1630" s="122"/>
    </row>
    <row r="1631" spans="2:13" x14ac:dyDescent="0.2">
      <c r="B1631" s="85"/>
      <c r="D1631" s="123"/>
      <c r="E1631" s="84"/>
      <c r="F1631" s="84"/>
      <c r="G1631" s="84"/>
      <c r="H1631" s="84"/>
      <c r="I1631" s="123"/>
      <c r="J1631" s="123"/>
      <c r="K1631" s="123"/>
      <c r="L1631" s="122"/>
      <c r="M1631" s="122"/>
    </row>
    <row r="1632" spans="2:13" x14ac:dyDescent="0.2">
      <c r="B1632" s="85"/>
      <c r="D1632" s="123"/>
      <c r="E1632" s="84"/>
      <c r="F1632" s="84"/>
      <c r="G1632" s="84"/>
      <c r="H1632" s="84"/>
      <c r="I1632" s="123"/>
      <c r="J1632" s="123"/>
      <c r="K1632" s="123"/>
      <c r="L1632" s="122"/>
      <c r="M1632" s="122"/>
    </row>
    <row r="1633" spans="2:13" x14ac:dyDescent="0.2">
      <c r="B1633" s="85"/>
      <c r="D1633" s="123"/>
      <c r="E1633" s="84"/>
      <c r="F1633" s="84"/>
      <c r="G1633" s="84"/>
      <c r="H1633" s="84"/>
      <c r="I1633" s="123"/>
      <c r="J1633" s="123"/>
      <c r="K1633" s="123"/>
      <c r="L1633" s="122"/>
      <c r="M1633" s="122"/>
    </row>
    <row r="1634" spans="2:13" x14ac:dyDescent="0.2">
      <c r="B1634" s="85"/>
      <c r="D1634" s="123"/>
      <c r="E1634" s="84"/>
      <c r="F1634" s="84"/>
      <c r="G1634" s="84"/>
      <c r="H1634" s="84"/>
      <c r="I1634" s="123"/>
      <c r="J1634" s="123"/>
      <c r="K1634" s="123"/>
      <c r="L1634" s="122"/>
      <c r="M1634" s="122"/>
    </row>
    <row r="1635" spans="2:13" x14ac:dyDescent="0.2">
      <c r="B1635" s="85"/>
      <c r="D1635" s="123"/>
      <c r="E1635" s="84"/>
      <c r="F1635" s="84"/>
      <c r="G1635" s="84"/>
      <c r="H1635" s="84"/>
      <c r="I1635" s="123"/>
      <c r="J1635" s="123"/>
      <c r="K1635" s="123"/>
      <c r="L1635" s="122"/>
      <c r="M1635" s="122"/>
    </row>
    <row r="1636" spans="2:13" x14ac:dyDescent="0.2">
      <c r="B1636" s="85"/>
      <c r="D1636" s="123"/>
      <c r="E1636" s="84"/>
      <c r="F1636" s="84"/>
      <c r="G1636" s="84"/>
      <c r="H1636" s="84"/>
      <c r="I1636" s="123"/>
      <c r="J1636" s="123"/>
      <c r="K1636" s="123"/>
      <c r="L1636" s="122"/>
      <c r="M1636" s="122"/>
    </row>
    <row r="1637" spans="2:13" x14ac:dyDescent="0.2">
      <c r="B1637" s="85"/>
      <c r="D1637" s="123"/>
      <c r="E1637" s="84"/>
      <c r="F1637" s="84"/>
      <c r="G1637" s="84"/>
      <c r="H1637" s="84"/>
      <c r="I1637" s="123"/>
      <c r="J1637" s="123"/>
      <c r="K1637" s="123"/>
      <c r="L1637" s="122"/>
      <c r="M1637" s="122"/>
    </row>
    <row r="1638" spans="2:13" x14ac:dyDescent="0.2">
      <c r="B1638" s="85"/>
      <c r="D1638" s="123"/>
      <c r="E1638" s="84"/>
      <c r="F1638" s="84"/>
      <c r="G1638" s="84"/>
      <c r="H1638" s="84"/>
      <c r="I1638" s="123"/>
      <c r="J1638" s="123"/>
      <c r="K1638" s="123"/>
      <c r="L1638" s="122"/>
      <c r="M1638" s="122"/>
    </row>
    <row r="1639" spans="2:13" x14ac:dyDescent="0.2">
      <c r="B1639" s="85"/>
      <c r="D1639" s="123"/>
      <c r="E1639" s="84"/>
      <c r="F1639" s="84"/>
      <c r="G1639" s="84"/>
      <c r="H1639" s="84"/>
      <c r="I1639" s="123"/>
      <c r="J1639" s="123"/>
      <c r="K1639" s="123"/>
      <c r="L1639" s="122"/>
      <c r="M1639" s="122"/>
    </row>
    <row r="1640" spans="2:13" x14ac:dyDescent="0.2">
      <c r="B1640" s="85"/>
      <c r="D1640" s="123"/>
      <c r="E1640" s="84"/>
      <c r="F1640" s="84"/>
      <c r="G1640" s="84"/>
      <c r="H1640" s="84"/>
      <c r="I1640" s="123"/>
      <c r="J1640" s="123"/>
      <c r="K1640" s="123"/>
      <c r="L1640" s="122"/>
      <c r="M1640" s="122"/>
    </row>
    <row r="1641" spans="2:13" x14ac:dyDescent="0.2">
      <c r="B1641" s="85"/>
      <c r="D1641" s="123"/>
      <c r="E1641" s="84"/>
      <c r="F1641" s="84"/>
      <c r="G1641" s="84"/>
      <c r="H1641" s="84"/>
      <c r="I1641" s="123"/>
      <c r="J1641" s="123"/>
      <c r="K1641" s="123"/>
      <c r="L1641" s="122"/>
      <c r="M1641" s="122"/>
    </row>
    <row r="1642" spans="2:13" x14ac:dyDescent="0.2">
      <c r="B1642" s="85"/>
      <c r="D1642" s="123"/>
      <c r="E1642" s="84"/>
      <c r="F1642" s="84"/>
      <c r="G1642" s="84"/>
      <c r="H1642" s="84"/>
      <c r="I1642" s="123"/>
      <c r="J1642" s="123"/>
      <c r="K1642" s="123"/>
      <c r="L1642" s="122"/>
      <c r="M1642" s="122"/>
    </row>
    <row r="1643" spans="2:13" x14ac:dyDescent="0.2">
      <c r="B1643" s="85"/>
      <c r="D1643" s="123"/>
      <c r="E1643" s="84"/>
      <c r="F1643" s="84"/>
      <c r="G1643" s="84"/>
      <c r="H1643" s="84"/>
      <c r="I1643" s="123"/>
      <c r="J1643" s="123"/>
      <c r="K1643" s="123"/>
      <c r="L1643" s="122"/>
      <c r="M1643" s="122"/>
    </row>
    <row r="1644" spans="2:13" x14ac:dyDescent="0.2">
      <c r="B1644" s="85"/>
      <c r="D1644" s="123"/>
      <c r="E1644" s="84"/>
      <c r="F1644" s="84"/>
      <c r="G1644" s="84"/>
      <c r="H1644" s="84"/>
      <c r="I1644" s="123"/>
      <c r="J1644" s="123"/>
      <c r="K1644" s="123"/>
      <c r="L1644" s="122"/>
      <c r="M1644" s="122"/>
    </row>
    <row r="1645" spans="2:13" x14ac:dyDescent="0.2">
      <c r="B1645" s="85"/>
      <c r="D1645" s="123"/>
      <c r="E1645" s="84"/>
      <c r="F1645" s="84"/>
      <c r="G1645" s="84"/>
      <c r="H1645" s="84"/>
      <c r="I1645" s="123"/>
      <c r="J1645" s="123"/>
      <c r="K1645" s="123"/>
      <c r="L1645" s="122"/>
      <c r="M1645" s="122"/>
    </row>
    <row r="1646" spans="2:13" x14ac:dyDescent="0.2">
      <c r="B1646" s="85"/>
      <c r="D1646" s="123"/>
      <c r="E1646" s="84"/>
      <c r="F1646" s="84"/>
      <c r="G1646" s="84"/>
      <c r="H1646" s="84"/>
      <c r="I1646" s="123"/>
      <c r="J1646" s="123"/>
      <c r="K1646" s="123"/>
      <c r="L1646" s="122"/>
      <c r="M1646" s="122"/>
    </row>
    <row r="1647" spans="2:13" x14ac:dyDescent="0.2">
      <c r="B1647" s="85"/>
      <c r="D1647" s="123"/>
      <c r="E1647" s="84"/>
      <c r="F1647" s="84"/>
      <c r="G1647" s="84"/>
      <c r="H1647" s="84"/>
      <c r="I1647" s="123"/>
      <c r="J1647" s="123"/>
      <c r="K1647" s="123"/>
      <c r="L1647" s="122"/>
      <c r="M1647" s="122"/>
    </row>
    <row r="1648" spans="2:13" x14ac:dyDescent="0.2">
      <c r="B1648" s="85"/>
      <c r="D1648" s="123"/>
      <c r="E1648" s="84"/>
      <c r="F1648" s="84"/>
      <c r="G1648" s="84"/>
      <c r="H1648" s="84"/>
      <c r="I1648" s="123"/>
      <c r="J1648" s="123"/>
      <c r="K1648" s="123"/>
      <c r="L1648" s="122"/>
      <c r="M1648" s="122"/>
    </row>
    <row r="1649" spans="2:13" x14ac:dyDescent="0.2">
      <c r="B1649" s="85"/>
      <c r="D1649" s="123"/>
      <c r="E1649" s="84"/>
      <c r="F1649" s="84"/>
      <c r="G1649" s="84"/>
      <c r="H1649" s="84"/>
      <c r="I1649" s="123"/>
      <c r="J1649" s="123"/>
      <c r="K1649" s="123"/>
      <c r="L1649" s="122"/>
      <c r="M1649" s="122"/>
    </row>
    <row r="1650" spans="2:13" x14ac:dyDescent="0.2">
      <c r="B1650" s="85"/>
      <c r="D1650" s="123"/>
      <c r="E1650" s="84"/>
      <c r="F1650" s="84"/>
      <c r="G1650" s="84"/>
      <c r="H1650" s="84"/>
      <c r="I1650" s="123"/>
      <c r="J1650" s="123"/>
      <c r="K1650" s="123"/>
      <c r="L1650" s="122"/>
      <c r="M1650" s="122"/>
    </row>
    <row r="1651" spans="2:13" x14ac:dyDescent="0.2">
      <c r="B1651" s="85"/>
      <c r="D1651" s="123"/>
      <c r="E1651" s="84"/>
      <c r="F1651" s="84"/>
      <c r="G1651" s="84"/>
      <c r="H1651" s="84"/>
      <c r="I1651" s="123"/>
      <c r="J1651" s="123"/>
      <c r="K1651" s="123"/>
      <c r="L1651" s="122"/>
      <c r="M1651" s="122"/>
    </row>
    <row r="1652" spans="2:13" x14ac:dyDescent="0.2">
      <c r="B1652" s="85"/>
      <c r="D1652" s="123"/>
      <c r="E1652" s="84"/>
      <c r="F1652" s="84"/>
      <c r="G1652" s="84"/>
      <c r="H1652" s="84"/>
      <c r="I1652" s="123"/>
      <c r="J1652" s="123"/>
      <c r="K1652" s="123"/>
      <c r="L1652" s="122"/>
      <c r="M1652" s="122"/>
    </row>
    <row r="1653" spans="2:13" x14ac:dyDescent="0.2">
      <c r="B1653" s="85"/>
      <c r="D1653" s="123"/>
      <c r="E1653" s="84"/>
      <c r="F1653" s="84"/>
      <c r="G1653" s="84"/>
      <c r="H1653" s="84"/>
      <c r="I1653" s="123"/>
      <c r="J1653" s="123"/>
      <c r="K1653" s="123"/>
      <c r="L1653" s="122"/>
      <c r="M1653" s="122"/>
    </row>
    <row r="1654" spans="2:13" x14ac:dyDescent="0.2">
      <c r="B1654" s="85"/>
      <c r="D1654" s="123"/>
      <c r="E1654" s="84"/>
      <c r="F1654" s="84"/>
      <c r="G1654" s="84"/>
      <c r="H1654" s="84"/>
      <c r="I1654" s="123"/>
      <c r="J1654" s="123"/>
      <c r="K1654" s="123"/>
      <c r="L1654" s="122"/>
      <c r="M1654" s="122"/>
    </row>
    <row r="1655" spans="2:13" x14ac:dyDescent="0.2">
      <c r="B1655" s="85"/>
      <c r="D1655" s="123"/>
      <c r="E1655" s="84"/>
      <c r="F1655" s="84"/>
      <c r="G1655" s="84"/>
      <c r="H1655" s="84"/>
      <c r="I1655" s="123"/>
      <c r="J1655" s="123"/>
      <c r="K1655" s="123"/>
      <c r="L1655" s="122"/>
      <c r="M1655" s="122"/>
    </row>
    <row r="1656" spans="2:13" x14ac:dyDescent="0.2">
      <c r="B1656" s="85"/>
      <c r="D1656" s="123"/>
      <c r="E1656" s="84"/>
      <c r="F1656" s="84"/>
      <c r="G1656" s="84"/>
      <c r="H1656" s="84"/>
      <c r="I1656" s="123"/>
      <c r="J1656" s="123"/>
      <c r="K1656" s="123"/>
      <c r="L1656" s="122"/>
      <c r="M1656" s="122"/>
    </row>
    <row r="1657" spans="2:13" x14ac:dyDescent="0.2">
      <c r="B1657" s="85"/>
      <c r="D1657" s="123"/>
      <c r="E1657" s="84"/>
      <c r="F1657" s="84"/>
      <c r="G1657" s="84"/>
      <c r="H1657" s="84"/>
      <c r="I1657" s="123"/>
      <c r="J1657" s="123"/>
      <c r="K1657" s="123"/>
      <c r="L1657" s="122"/>
      <c r="M1657" s="122"/>
    </row>
    <row r="1658" spans="2:13" x14ac:dyDescent="0.2">
      <c r="B1658" s="85"/>
      <c r="D1658" s="123"/>
      <c r="E1658" s="84"/>
      <c r="F1658" s="84"/>
      <c r="G1658" s="84"/>
      <c r="H1658" s="84"/>
      <c r="I1658" s="123"/>
      <c r="J1658" s="123"/>
      <c r="K1658" s="123"/>
      <c r="L1658" s="122"/>
      <c r="M1658" s="122"/>
    </row>
    <row r="1659" spans="2:13" x14ac:dyDescent="0.2">
      <c r="B1659" s="85"/>
      <c r="D1659" s="123"/>
      <c r="E1659" s="84"/>
      <c r="F1659" s="84"/>
      <c r="G1659" s="84"/>
      <c r="H1659" s="84"/>
      <c r="I1659" s="123"/>
      <c r="J1659" s="123"/>
      <c r="K1659" s="123"/>
      <c r="L1659" s="122"/>
      <c r="M1659" s="122"/>
    </row>
    <row r="1660" spans="2:13" x14ac:dyDescent="0.2">
      <c r="B1660" s="85"/>
      <c r="D1660" s="123"/>
      <c r="E1660" s="84"/>
      <c r="F1660" s="84"/>
      <c r="G1660" s="84"/>
      <c r="H1660" s="84"/>
      <c r="I1660" s="123"/>
      <c r="J1660" s="123"/>
      <c r="K1660" s="123"/>
      <c r="L1660" s="122"/>
      <c r="M1660" s="122"/>
    </row>
    <row r="1661" spans="2:13" x14ac:dyDescent="0.2">
      <c r="B1661" s="85"/>
      <c r="D1661" s="123"/>
      <c r="E1661" s="84"/>
      <c r="F1661" s="84"/>
      <c r="G1661" s="84"/>
      <c r="H1661" s="84"/>
      <c r="I1661" s="123"/>
      <c r="J1661" s="123"/>
      <c r="K1661" s="123"/>
      <c r="L1661" s="122"/>
      <c r="M1661" s="122"/>
    </row>
    <row r="1662" spans="2:13" x14ac:dyDescent="0.2">
      <c r="B1662" s="85"/>
      <c r="D1662" s="123"/>
      <c r="E1662" s="84"/>
      <c r="F1662" s="84"/>
      <c r="G1662" s="84"/>
      <c r="H1662" s="84"/>
      <c r="I1662" s="123"/>
      <c r="J1662" s="123"/>
      <c r="K1662" s="123"/>
      <c r="L1662" s="122"/>
      <c r="M1662" s="122"/>
    </row>
    <row r="1663" spans="2:13" x14ac:dyDescent="0.2">
      <c r="B1663" s="85"/>
      <c r="D1663" s="123"/>
      <c r="E1663" s="84"/>
      <c r="F1663" s="84"/>
      <c r="G1663" s="84"/>
      <c r="H1663" s="84"/>
      <c r="I1663" s="123"/>
      <c r="J1663" s="123"/>
      <c r="K1663" s="123"/>
      <c r="L1663" s="122"/>
      <c r="M1663" s="122"/>
    </row>
    <row r="1664" spans="2:13" x14ac:dyDescent="0.2">
      <c r="B1664" s="85"/>
      <c r="D1664" s="123"/>
      <c r="E1664" s="84"/>
      <c r="F1664" s="84"/>
      <c r="G1664" s="84"/>
      <c r="H1664" s="84"/>
      <c r="I1664" s="123"/>
      <c r="J1664" s="123"/>
      <c r="K1664" s="123"/>
      <c r="L1664" s="122"/>
      <c r="M1664" s="122"/>
    </row>
    <row r="1665" spans="2:13" x14ac:dyDescent="0.2">
      <c r="B1665" s="85"/>
      <c r="D1665" s="123"/>
      <c r="E1665" s="84"/>
      <c r="F1665" s="84"/>
      <c r="G1665" s="84"/>
      <c r="H1665" s="84"/>
      <c r="I1665" s="123"/>
      <c r="J1665" s="123"/>
      <c r="K1665" s="123"/>
      <c r="L1665" s="122"/>
      <c r="M1665" s="122"/>
    </row>
    <row r="1666" spans="2:13" x14ac:dyDescent="0.2">
      <c r="B1666" s="85"/>
      <c r="D1666" s="123"/>
      <c r="E1666" s="84"/>
      <c r="F1666" s="84"/>
      <c r="G1666" s="84"/>
      <c r="H1666" s="84"/>
      <c r="I1666" s="123"/>
      <c r="J1666" s="123"/>
      <c r="K1666" s="123"/>
      <c r="L1666" s="122"/>
      <c r="M1666" s="122"/>
    </row>
    <row r="1667" spans="2:13" x14ac:dyDescent="0.2">
      <c r="B1667" s="85"/>
      <c r="D1667" s="123"/>
      <c r="E1667" s="84"/>
      <c r="F1667" s="84"/>
      <c r="G1667" s="84"/>
      <c r="H1667" s="84"/>
      <c r="I1667" s="123"/>
      <c r="J1667" s="123"/>
      <c r="K1667" s="123"/>
      <c r="L1667" s="122"/>
      <c r="M1667" s="122"/>
    </row>
    <row r="1668" spans="2:13" x14ac:dyDescent="0.2">
      <c r="B1668" s="85"/>
      <c r="D1668" s="123"/>
      <c r="E1668" s="84"/>
      <c r="F1668" s="84"/>
      <c r="G1668" s="84"/>
      <c r="H1668" s="84"/>
      <c r="I1668" s="123"/>
      <c r="J1668" s="123"/>
      <c r="K1668" s="123"/>
      <c r="L1668" s="122"/>
      <c r="M1668" s="122"/>
    </row>
    <row r="1669" spans="2:13" x14ac:dyDescent="0.2">
      <c r="B1669" s="85"/>
      <c r="D1669" s="123"/>
      <c r="E1669" s="84"/>
      <c r="F1669" s="84"/>
      <c r="G1669" s="84"/>
      <c r="H1669" s="84"/>
      <c r="I1669" s="123"/>
      <c r="J1669" s="123"/>
      <c r="K1669" s="123"/>
      <c r="L1669" s="122"/>
      <c r="M1669" s="122"/>
    </row>
    <row r="1670" spans="2:13" x14ac:dyDescent="0.2">
      <c r="B1670" s="85"/>
      <c r="D1670" s="123"/>
      <c r="E1670" s="84"/>
      <c r="F1670" s="84"/>
      <c r="G1670" s="84"/>
      <c r="H1670" s="84"/>
      <c r="I1670" s="123"/>
      <c r="J1670" s="123"/>
      <c r="K1670" s="123"/>
      <c r="L1670" s="122"/>
      <c r="M1670" s="122"/>
    </row>
    <row r="1671" spans="2:13" x14ac:dyDescent="0.2">
      <c r="B1671" s="85"/>
      <c r="D1671" s="123"/>
      <c r="E1671" s="84"/>
      <c r="F1671" s="84"/>
      <c r="G1671" s="84"/>
      <c r="H1671" s="84"/>
      <c r="I1671" s="123"/>
      <c r="J1671" s="123"/>
      <c r="K1671" s="123"/>
      <c r="L1671" s="122"/>
      <c r="M1671" s="122"/>
    </row>
    <row r="1672" spans="2:13" x14ac:dyDescent="0.2">
      <c r="B1672" s="85"/>
      <c r="D1672" s="123"/>
      <c r="E1672" s="84"/>
      <c r="F1672" s="84"/>
      <c r="G1672" s="84"/>
      <c r="H1672" s="84"/>
      <c r="I1672" s="123"/>
      <c r="J1672" s="123"/>
      <c r="K1672" s="123"/>
      <c r="L1672" s="122"/>
      <c r="M1672" s="122"/>
    </row>
    <row r="1673" spans="2:13" x14ac:dyDescent="0.2">
      <c r="B1673" s="85"/>
      <c r="D1673" s="123"/>
      <c r="E1673" s="84"/>
      <c r="F1673" s="84"/>
      <c r="G1673" s="84"/>
      <c r="H1673" s="84"/>
      <c r="I1673" s="123"/>
      <c r="J1673" s="123"/>
      <c r="K1673" s="123"/>
      <c r="L1673" s="122"/>
      <c r="M1673" s="122"/>
    </row>
    <row r="1674" spans="2:13" x14ac:dyDescent="0.2">
      <c r="B1674" s="85"/>
      <c r="D1674" s="123"/>
      <c r="E1674" s="84"/>
      <c r="F1674" s="84"/>
      <c r="G1674" s="84"/>
      <c r="H1674" s="84"/>
      <c r="I1674" s="123"/>
      <c r="J1674" s="123"/>
      <c r="K1674" s="123"/>
      <c r="L1674" s="122"/>
      <c r="M1674" s="122"/>
    </row>
    <row r="1675" spans="2:13" x14ac:dyDescent="0.2">
      <c r="B1675" s="85"/>
      <c r="D1675" s="123"/>
      <c r="E1675" s="84"/>
      <c r="F1675" s="84"/>
      <c r="G1675" s="84"/>
      <c r="H1675" s="84"/>
      <c r="I1675" s="123"/>
      <c r="J1675" s="123"/>
      <c r="K1675" s="123"/>
      <c r="L1675" s="122"/>
      <c r="M1675" s="122"/>
    </row>
    <row r="1676" spans="2:13" x14ac:dyDescent="0.2">
      <c r="B1676" s="85"/>
      <c r="D1676" s="123"/>
      <c r="E1676" s="84"/>
      <c r="F1676" s="84"/>
      <c r="G1676" s="84"/>
      <c r="H1676" s="84"/>
      <c r="I1676" s="123"/>
      <c r="J1676" s="123"/>
      <c r="K1676" s="123"/>
      <c r="L1676" s="122"/>
      <c r="M1676" s="122"/>
    </row>
    <row r="1677" spans="2:13" x14ac:dyDescent="0.2">
      <c r="B1677" s="85"/>
      <c r="D1677" s="123"/>
      <c r="E1677" s="84"/>
      <c r="F1677" s="84"/>
      <c r="G1677" s="84"/>
      <c r="H1677" s="84"/>
      <c r="I1677" s="123"/>
      <c r="J1677" s="123"/>
      <c r="K1677" s="123"/>
      <c r="L1677" s="122"/>
      <c r="M1677" s="122"/>
    </row>
    <row r="1678" spans="2:13" x14ac:dyDescent="0.2">
      <c r="B1678" s="85"/>
      <c r="D1678" s="123"/>
      <c r="E1678" s="84"/>
      <c r="F1678" s="84"/>
      <c r="G1678" s="84"/>
      <c r="H1678" s="84"/>
      <c r="I1678" s="123"/>
      <c r="J1678" s="123"/>
      <c r="K1678" s="123"/>
      <c r="L1678" s="122"/>
      <c r="M1678" s="122"/>
    </row>
    <row r="1679" spans="2:13" x14ac:dyDescent="0.2">
      <c r="B1679" s="85"/>
      <c r="D1679" s="123"/>
      <c r="E1679" s="84"/>
      <c r="F1679" s="84"/>
      <c r="G1679" s="84"/>
      <c r="H1679" s="84"/>
      <c r="I1679" s="123"/>
      <c r="J1679" s="123"/>
      <c r="K1679" s="123"/>
      <c r="L1679" s="122"/>
      <c r="M1679" s="122"/>
    </row>
    <row r="1680" spans="2:13" x14ac:dyDescent="0.2">
      <c r="B1680" s="85"/>
      <c r="D1680" s="123"/>
      <c r="E1680" s="84"/>
      <c r="F1680" s="84"/>
      <c r="G1680" s="84"/>
      <c r="H1680" s="84"/>
      <c r="I1680" s="123"/>
      <c r="J1680" s="123"/>
      <c r="K1680" s="123"/>
      <c r="L1680" s="122"/>
      <c r="M1680" s="122"/>
    </row>
    <row r="1681" spans="2:13" x14ac:dyDescent="0.2">
      <c r="B1681" s="85"/>
      <c r="D1681" s="123"/>
      <c r="E1681" s="84"/>
      <c r="F1681" s="84"/>
      <c r="G1681" s="84"/>
      <c r="H1681" s="84"/>
      <c r="I1681" s="123"/>
      <c r="J1681" s="123"/>
      <c r="K1681" s="123"/>
      <c r="L1681" s="122"/>
      <c r="M1681" s="122"/>
    </row>
    <row r="1682" spans="2:13" x14ac:dyDescent="0.2">
      <c r="B1682" s="85"/>
      <c r="D1682" s="123"/>
      <c r="E1682" s="84"/>
      <c r="F1682" s="84"/>
      <c r="G1682" s="84"/>
      <c r="H1682" s="84"/>
      <c r="I1682" s="123"/>
      <c r="J1682" s="123"/>
      <c r="K1682" s="123"/>
      <c r="L1682" s="122"/>
      <c r="M1682" s="122"/>
    </row>
    <row r="1683" spans="2:13" x14ac:dyDescent="0.2">
      <c r="B1683" s="85"/>
      <c r="D1683" s="123"/>
      <c r="E1683" s="84"/>
      <c r="F1683" s="84"/>
      <c r="G1683" s="84"/>
      <c r="H1683" s="84"/>
      <c r="I1683" s="123"/>
      <c r="J1683" s="123"/>
      <c r="K1683" s="123"/>
      <c r="L1683" s="122"/>
      <c r="M1683" s="122"/>
    </row>
    <row r="1684" spans="2:13" x14ac:dyDescent="0.2">
      <c r="B1684" s="85"/>
      <c r="D1684" s="123"/>
      <c r="E1684" s="84"/>
      <c r="F1684" s="84"/>
      <c r="G1684" s="84"/>
      <c r="H1684" s="84"/>
      <c r="I1684" s="123"/>
      <c r="J1684" s="123"/>
      <c r="K1684" s="123"/>
      <c r="L1684" s="122"/>
      <c r="M1684" s="122"/>
    </row>
    <row r="1685" spans="2:13" x14ac:dyDescent="0.2">
      <c r="B1685" s="85"/>
      <c r="D1685" s="123"/>
      <c r="E1685" s="84"/>
      <c r="F1685" s="84"/>
      <c r="G1685" s="84"/>
      <c r="H1685" s="84"/>
      <c r="I1685" s="123"/>
      <c r="J1685" s="123"/>
      <c r="K1685" s="123"/>
      <c r="L1685" s="122"/>
      <c r="M1685" s="122"/>
    </row>
    <row r="1686" spans="2:13" x14ac:dyDescent="0.2">
      <c r="B1686" s="85"/>
      <c r="D1686" s="123"/>
      <c r="E1686" s="84"/>
      <c r="F1686" s="84"/>
      <c r="G1686" s="84"/>
      <c r="H1686" s="84"/>
      <c r="I1686" s="123"/>
      <c r="J1686" s="123"/>
      <c r="K1686" s="123"/>
      <c r="L1686" s="122"/>
      <c r="M1686" s="122"/>
    </row>
    <row r="1687" spans="2:13" x14ac:dyDescent="0.2">
      <c r="B1687" s="85"/>
      <c r="D1687" s="123"/>
      <c r="E1687" s="84"/>
      <c r="F1687" s="84"/>
      <c r="G1687" s="84"/>
      <c r="H1687" s="84"/>
      <c r="I1687" s="123"/>
      <c r="J1687" s="123"/>
      <c r="K1687" s="123"/>
      <c r="L1687" s="122"/>
      <c r="M1687" s="122"/>
    </row>
    <row r="1688" spans="2:13" x14ac:dyDescent="0.2">
      <c r="B1688" s="85"/>
      <c r="D1688" s="123"/>
      <c r="E1688" s="84"/>
      <c r="F1688" s="84"/>
      <c r="G1688" s="84"/>
      <c r="H1688" s="84"/>
      <c r="I1688" s="123"/>
      <c r="J1688" s="123"/>
      <c r="K1688" s="123"/>
      <c r="L1688" s="122"/>
      <c r="M1688" s="122"/>
    </row>
    <row r="1689" spans="2:13" x14ac:dyDescent="0.2">
      <c r="B1689" s="85"/>
      <c r="D1689" s="123"/>
      <c r="E1689" s="84"/>
      <c r="F1689" s="84"/>
      <c r="G1689" s="84"/>
      <c r="H1689" s="84"/>
      <c r="I1689" s="123"/>
      <c r="J1689" s="123"/>
      <c r="K1689" s="123"/>
      <c r="L1689" s="122"/>
      <c r="M1689" s="122"/>
    </row>
    <row r="1690" spans="2:13" x14ac:dyDescent="0.2">
      <c r="B1690" s="85"/>
      <c r="D1690" s="123"/>
      <c r="E1690" s="84"/>
      <c r="F1690" s="84"/>
      <c r="G1690" s="84"/>
      <c r="H1690" s="84"/>
      <c r="I1690" s="123"/>
      <c r="J1690" s="123"/>
      <c r="K1690" s="123"/>
      <c r="L1690" s="122"/>
      <c r="M1690" s="122"/>
    </row>
    <row r="1691" spans="2:13" x14ac:dyDescent="0.2">
      <c r="B1691" s="85"/>
      <c r="D1691" s="123"/>
      <c r="E1691" s="84"/>
      <c r="F1691" s="84"/>
      <c r="G1691" s="84"/>
      <c r="H1691" s="84"/>
      <c r="I1691" s="123"/>
      <c r="J1691" s="123"/>
      <c r="K1691" s="123"/>
      <c r="L1691" s="122"/>
      <c r="M1691" s="122"/>
    </row>
    <row r="1692" spans="2:13" x14ac:dyDescent="0.2">
      <c r="B1692" s="85"/>
      <c r="D1692" s="123"/>
      <c r="E1692" s="84"/>
      <c r="F1692" s="84"/>
      <c r="G1692" s="84"/>
      <c r="H1692" s="84"/>
      <c r="I1692" s="123"/>
      <c r="J1692" s="123"/>
      <c r="K1692" s="123"/>
      <c r="L1692" s="122"/>
      <c r="M1692" s="122"/>
    </row>
    <row r="1693" spans="2:13" x14ac:dyDescent="0.2">
      <c r="B1693" s="85"/>
      <c r="D1693" s="123"/>
      <c r="E1693" s="84"/>
      <c r="F1693" s="84"/>
      <c r="G1693" s="84"/>
      <c r="H1693" s="84"/>
      <c r="I1693" s="123"/>
      <c r="J1693" s="123"/>
      <c r="K1693" s="123"/>
      <c r="L1693" s="122"/>
      <c r="M1693" s="122"/>
    </row>
    <row r="1694" spans="2:13" x14ac:dyDescent="0.2">
      <c r="B1694" s="85"/>
      <c r="D1694" s="123"/>
      <c r="E1694" s="84"/>
      <c r="F1694" s="84"/>
      <c r="G1694" s="84"/>
      <c r="H1694" s="84"/>
      <c r="I1694" s="123"/>
      <c r="J1694" s="123"/>
      <c r="K1694" s="123"/>
      <c r="L1694" s="122"/>
      <c r="M1694" s="122"/>
    </row>
    <row r="1695" spans="2:13" x14ac:dyDescent="0.2">
      <c r="B1695" s="85"/>
      <c r="D1695" s="123"/>
      <c r="E1695" s="84"/>
      <c r="F1695" s="84"/>
      <c r="G1695" s="84"/>
      <c r="H1695" s="84"/>
      <c r="I1695" s="123"/>
      <c r="J1695" s="123"/>
      <c r="K1695" s="123"/>
      <c r="L1695" s="122"/>
      <c r="M1695" s="122"/>
    </row>
    <row r="1696" spans="2:13" x14ac:dyDescent="0.2">
      <c r="B1696" s="85"/>
      <c r="D1696" s="123"/>
      <c r="E1696" s="84"/>
      <c r="F1696" s="84"/>
      <c r="G1696" s="84"/>
      <c r="H1696" s="84"/>
      <c r="I1696" s="123"/>
      <c r="J1696" s="123"/>
      <c r="K1696" s="123"/>
      <c r="L1696" s="122"/>
      <c r="M1696" s="122"/>
    </row>
    <row r="1697" spans="2:13" x14ac:dyDescent="0.2">
      <c r="B1697" s="85"/>
      <c r="D1697" s="123"/>
      <c r="E1697" s="84"/>
      <c r="F1697" s="84"/>
      <c r="G1697" s="84"/>
      <c r="H1697" s="84"/>
      <c r="I1697" s="123"/>
      <c r="J1697" s="123"/>
      <c r="K1697" s="123"/>
      <c r="L1697" s="122"/>
      <c r="M1697" s="122"/>
    </row>
    <row r="1698" spans="2:13" x14ac:dyDescent="0.2">
      <c r="B1698" s="85"/>
      <c r="D1698" s="123"/>
      <c r="E1698" s="84"/>
      <c r="F1698" s="84"/>
      <c r="G1698" s="84"/>
      <c r="H1698" s="84"/>
      <c r="I1698" s="123"/>
      <c r="J1698" s="123"/>
      <c r="K1698" s="123"/>
      <c r="L1698" s="122"/>
      <c r="M1698" s="122"/>
    </row>
    <row r="1699" spans="2:13" x14ac:dyDescent="0.2">
      <c r="B1699" s="85"/>
      <c r="D1699" s="123"/>
      <c r="E1699" s="84"/>
      <c r="F1699" s="84"/>
      <c r="G1699" s="84"/>
      <c r="H1699" s="84"/>
      <c r="I1699" s="123"/>
      <c r="J1699" s="123"/>
      <c r="K1699" s="123"/>
      <c r="L1699" s="122"/>
      <c r="M1699" s="122"/>
    </row>
    <row r="1700" spans="2:13" x14ac:dyDescent="0.2">
      <c r="B1700" s="85"/>
      <c r="D1700" s="123"/>
      <c r="E1700" s="84"/>
      <c r="F1700" s="84"/>
      <c r="G1700" s="84"/>
      <c r="H1700" s="84"/>
      <c r="I1700" s="123"/>
      <c r="J1700" s="123"/>
      <c r="K1700" s="123"/>
      <c r="L1700" s="122"/>
      <c r="M1700" s="122"/>
    </row>
    <row r="1701" spans="2:13" x14ac:dyDescent="0.2">
      <c r="B1701" s="85"/>
      <c r="D1701" s="123"/>
      <c r="E1701" s="84"/>
      <c r="F1701" s="84"/>
      <c r="G1701" s="84"/>
      <c r="H1701" s="84"/>
      <c r="I1701" s="123"/>
      <c r="J1701" s="123"/>
      <c r="K1701" s="123"/>
      <c r="L1701" s="122"/>
      <c r="M1701" s="122"/>
    </row>
    <row r="1702" spans="2:13" x14ac:dyDescent="0.2">
      <c r="B1702" s="85"/>
      <c r="D1702" s="123"/>
      <c r="E1702" s="84"/>
      <c r="F1702" s="84"/>
      <c r="G1702" s="84"/>
      <c r="H1702" s="84"/>
      <c r="I1702" s="123"/>
      <c r="J1702" s="123"/>
      <c r="K1702" s="123"/>
      <c r="L1702" s="122"/>
      <c r="M1702" s="122"/>
    </row>
    <row r="1703" spans="2:13" x14ac:dyDescent="0.2">
      <c r="B1703" s="85"/>
      <c r="D1703" s="123"/>
      <c r="E1703" s="84"/>
      <c r="F1703" s="84"/>
      <c r="G1703" s="84"/>
      <c r="H1703" s="84"/>
      <c r="I1703" s="123"/>
      <c r="J1703" s="123"/>
      <c r="K1703" s="123"/>
      <c r="L1703" s="122"/>
      <c r="M1703" s="122"/>
    </row>
    <row r="1704" spans="2:13" x14ac:dyDescent="0.2">
      <c r="B1704" s="85"/>
      <c r="D1704" s="123"/>
      <c r="E1704" s="84"/>
      <c r="F1704" s="84"/>
      <c r="G1704" s="84"/>
      <c r="H1704" s="84"/>
      <c r="I1704" s="123"/>
      <c r="J1704" s="123"/>
      <c r="K1704" s="123"/>
      <c r="L1704" s="122"/>
      <c r="M1704" s="122"/>
    </row>
    <row r="1705" spans="2:13" x14ac:dyDescent="0.2">
      <c r="B1705" s="85"/>
      <c r="D1705" s="123"/>
      <c r="E1705" s="84"/>
      <c r="F1705" s="84"/>
      <c r="G1705" s="84"/>
      <c r="H1705" s="84"/>
      <c r="I1705" s="123"/>
      <c r="J1705" s="123"/>
      <c r="K1705" s="123"/>
      <c r="L1705" s="122"/>
      <c r="M1705" s="122"/>
    </row>
    <row r="1706" spans="2:13" x14ac:dyDescent="0.2">
      <c r="B1706" s="85"/>
      <c r="D1706" s="123"/>
      <c r="E1706" s="84"/>
      <c r="F1706" s="84"/>
      <c r="G1706" s="84"/>
      <c r="H1706" s="84"/>
      <c r="I1706" s="123"/>
      <c r="J1706" s="123"/>
      <c r="K1706" s="123"/>
      <c r="L1706" s="122"/>
      <c r="M1706" s="122"/>
    </row>
    <row r="1707" spans="2:13" x14ac:dyDescent="0.2">
      <c r="B1707" s="85"/>
      <c r="D1707" s="123"/>
      <c r="E1707" s="84"/>
      <c r="F1707" s="84"/>
      <c r="G1707" s="84"/>
      <c r="H1707" s="84"/>
      <c r="I1707" s="123"/>
      <c r="J1707" s="123"/>
      <c r="K1707" s="123"/>
      <c r="L1707" s="122"/>
      <c r="M1707" s="122"/>
    </row>
    <row r="1708" spans="2:13" x14ac:dyDescent="0.2">
      <c r="B1708" s="85"/>
      <c r="D1708" s="123"/>
      <c r="E1708" s="84"/>
      <c r="F1708" s="84"/>
      <c r="G1708" s="84"/>
      <c r="H1708" s="84"/>
      <c r="I1708" s="123"/>
      <c r="J1708" s="123"/>
      <c r="K1708" s="123"/>
      <c r="L1708" s="122"/>
      <c r="M1708" s="122"/>
    </row>
    <row r="1709" spans="2:13" x14ac:dyDescent="0.2">
      <c r="B1709" s="85"/>
      <c r="D1709" s="123"/>
      <c r="E1709" s="84"/>
      <c r="F1709" s="84"/>
      <c r="G1709" s="84"/>
      <c r="H1709" s="84"/>
      <c r="I1709" s="123"/>
      <c r="J1709" s="123"/>
      <c r="K1709" s="123"/>
      <c r="L1709" s="122"/>
      <c r="M1709" s="122"/>
    </row>
    <row r="1710" spans="2:13" x14ac:dyDescent="0.2">
      <c r="B1710" s="85"/>
      <c r="D1710" s="123"/>
      <c r="E1710" s="84"/>
      <c r="F1710" s="84"/>
      <c r="G1710" s="84"/>
      <c r="H1710" s="84"/>
      <c r="I1710" s="123"/>
      <c r="J1710" s="123"/>
      <c r="K1710" s="123"/>
      <c r="L1710" s="122"/>
      <c r="M1710" s="122"/>
    </row>
    <row r="1711" spans="2:13" x14ac:dyDescent="0.2">
      <c r="B1711" s="85"/>
      <c r="D1711" s="123"/>
      <c r="E1711" s="84"/>
      <c r="F1711" s="84"/>
      <c r="G1711" s="84"/>
      <c r="H1711" s="84"/>
      <c r="I1711" s="123"/>
      <c r="J1711" s="123"/>
      <c r="K1711" s="123"/>
      <c r="L1711" s="122"/>
      <c r="M1711" s="122"/>
    </row>
    <row r="1712" spans="2:13" x14ac:dyDescent="0.2">
      <c r="B1712" s="85"/>
      <c r="D1712" s="123"/>
      <c r="E1712" s="84"/>
      <c r="F1712" s="84"/>
      <c r="G1712" s="84"/>
      <c r="H1712" s="84"/>
      <c r="I1712" s="123"/>
      <c r="J1712" s="123"/>
      <c r="K1712" s="123"/>
      <c r="L1712" s="122"/>
      <c r="M1712" s="122"/>
    </row>
    <row r="1713" spans="2:13" x14ac:dyDescent="0.2">
      <c r="B1713" s="85"/>
      <c r="D1713" s="123"/>
      <c r="E1713" s="84"/>
      <c r="F1713" s="84"/>
      <c r="G1713" s="84"/>
      <c r="H1713" s="84"/>
      <c r="I1713" s="123"/>
      <c r="J1713" s="123"/>
      <c r="K1713" s="123"/>
      <c r="L1713" s="122"/>
      <c r="M1713" s="122"/>
    </row>
    <row r="1714" spans="2:13" x14ac:dyDescent="0.2">
      <c r="B1714" s="85"/>
      <c r="D1714" s="123"/>
      <c r="E1714" s="84"/>
      <c r="F1714" s="84"/>
      <c r="G1714" s="84"/>
      <c r="H1714" s="84"/>
      <c r="I1714" s="123"/>
      <c r="J1714" s="123"/>
      <c r="K1714" s="123"/>
      <c r="L1714" s="122"/>
      <c r="M1714" s="122"/>
    </row>
    <row r="1715" spans="2:13" x14ac:dyDescent="0.2">
      <c r="B1715" s="85"/>
      <c r="D1715" s="123"/>
      <c r="E1715" s="84"/>
      <c r="F1715" s="84"/>
      <c r="G1715" s="84"/>
      <c r="H1715" s="84"/>
      <c r="I1715" s="123"/>
      <c r="J1715" s="123"/>
      <c r="K1715" s="123"/>
      <c r="L1715" s="122"/>
      <c r="M1715" s="122"/>
    </row>
    <row r="1716" spans="2:13" x14ac:dyDescent="0.2">
      <c r="B1716" s="85"/>
      <c r="D1716" s="123"/>
      <c r="E1716" s="84"/>
      <c r="F1716" s="84"/>
      <c r="G1716" s="84"/>
      <c r="H1716" s="84"/>
      <c r="I1716" s="123"/>
      <c r="J1716" s="123"/>
      <c r="K1716" s="123"/>
      <c r="L1716" s="122"/>
      <c r="M1716" s="122"/>
    </row>
    <row r="1717" spans="2:13" x14ac:dyDescent="0.2">
      <c r="B1717" s="85"/>
      <c r="D1717" s="123"/>
      <c r="E1717" s="84"/>
      <c r="F1717" s="84"/>
      <c r="G1717" s="84"/>
      <c r="H1717" s="84"/>
      <c r="I1717" s="123"/>
      <c r="J1717" s="123"/>
      <c r="K1717" s="123"/>
      <c r="L1717" s="122"/>
      <c r="M1717" s="122"/>
    </row>
    <row r="1718" spans="2:13" x14ac:dyDescent="0.2">
      <c r="B1718" s="85"/>
      <c r="D1718" s="123"/>
      <c r="E1718" s="84"/>
      <c r="F1718" s="84"/>
      <c r="G1718" s="84"/>
      <c r="H1718" s="84"/>
      <c r="I1718" s="123"/>
      <c r="J1718" s="123"/>
      <c r="K1718" s="123"/>
      <c r="L1718" s="122"/>
      <c r="M1718" s="122"/>
    </row>
    <row r="1719" spans="2:13" x14ac:dyDescent="0.2">
      <c r="B1719" s="85"/>
      <c r="D1719" s="123"/>
      <c r="E1719" s="84"/>
      <c r="F1719" s="84"/>
      <c r="G1719" s="84"/>
      <c r="H1719" s="84"/>
      <c r="I1719" s="123"/>
      <c r="J1719" s="123"/>
      <c r="K1719" s="123"/>
      <c r="L1719" s="122"/>
      <c r="M1719" s="122"/>
    </row>
    <row r="1720" spans="2:13" x14ac:dyDescent="0.2">
      <c r="B1720" s="85"/>
      <c r="D1720" s="123"/>
      <c r="E1720" s="84"/>
      <c r="F1720" s="84"/>
      <c r="G1720" s="84"/>
      <c r="H1720" s="84"/>
      <c r="I1720" s="123"/>
      <c r="J1720" s="123"/>
      <c r="K1720" s="123"/>
      <c r="L1720" s="122"/>
      <c r="M1720" s="122"/>
    </row>
    <row r="1721" spans="2:13" x14ac:dyDescent="0.2">
      <c r="B1721" s="85"/>
      <c r="D1721" s="123"/>
      <c r="E1721" s="84"/>
      <c r="F1721" s="84"/>
      <c r="G1721" s="84"/>
      <c r="H1721" s="84"/>
      <c r="I1721" s="123"/>
      <c r="J1721" s="123"/>
      <c r="K1721" s="123"/>
      <c r="L1721" s="122"/>
      <c r="M1721" s="122"/>
    </row>
    <row r="1722" spans="2:13" x14ac:dyDescent="0.2">
      <c r="B1722" s="85"/>
      <c r="D1722" s="123"/>
      <c r="E1722" s="84"/>
      <c r="F1722" s="84"/>
      <c r="G1722" s="84"/>
      <c r="H1722" s="84"/>
      <c r="I1722" s="123"/>
      <c r="J1722" s="123"/>
      <c r="K1722" s="123"/>
      <c r="L1722" s="122"/>
      <c r="M1722" s="122"/>
    </row>
    <row r="1723" spans="2:13" x14ac:dyDescent="0.2">
      <c r="B1723" s="85"/>
      <c r="D1723" s="123"/>
      <c r="E1723" s="84"/>
      <c r="F1723" s="84"/>
      <c r="G1723" s="84"/>
      <c r="H1723" s="84"/>
      <c r="I1723" s="123"/>
      <c r="J1723" s="123"/>
      <c r="K1723" s="123"/>
      <c r="L1723" s="122"/>
      <c r="M1723" s="122"/>
    </row>
    <row r="1724" spans="2:13" x14ac:dyDescent="0.2">
      <c r="B1724" s="85"/>
      <c r="D1724" s="123"/>
      <c r="E1724" s="84"/>
      <c r="F1724" s="84"/>
      <c r="G1724" s="84"/>
      <c r="H1724" s="84"/>
      <c r="I1724" s="123"/>
      <c r="J1724" s="123"/>
      <c r="K1724" s="123"/>
      <c r="L1724" s="122"/>
      <c r="M1724" s="122"/>
    </row>
    <row r="1725" spans="2:13" x14ac:dyDescent="0.2">
      <c r="B1725" s="85"/>
      <c r="D1725" s="123"/>
      <c r="E1725" s="84"/>
      <c r="F1725" s="84"/>
      <c r="G1725" s="84"/>
      <c r="H1725" s="84"/>
      <c r="I1725" s="123"/>
      <c r="J1725" s="123"/>
      <c r="K1725" s="123"/>
      <c r="L1725" s="122"/>
      <c r="M1725" s="122"/>
    </row>
    <row r="1726" spans="2:13" x14ac:dyDescent="0.2">
      <c r="B1726" s="85"/>
      <c r="D1726" s="123"/>
      <c r="E1726" s="84"/>
      <c r="F1726" s="84"/>
      <c r="G1726" s="84"/>
      <c r="H1726" s="84"/>
      <c r="I1726" s="123"/>
      <c r="J1726" s="123"/>
      <c r="K1726" s="123"/>
      <c r="L1726" s="122"/>
      <c r="M1726" s="122"/>
    </row>
    <row r="1727" spans="2:13" x14ac:dyDescent="0.2">
      <c r="B1727" s="85"/>
      <c r="D1727" s="123"/>
      <c r="E1727" s="84"/>
      <c r="F1727" s="84"/>
      <c r="G1727" s="84"/>
      <c r="H1727" s="84"/>
      <c r="I1727" s="123"/>
      <c r="J1727" s="123"/>
      <c r="K1727" s="123"/>
      <c r="L1727" s="122"/>
      <c r="M1727" s="122"/>
    </row>
    <row r="1728" spans="2:13" x14ac:dyDescent="0.2">
      <c r="B1728" s="85"/>
      <c r="D1728" s="123"/>
      <c r="E1728" s="84"/>
      <c r="F1728" s="84"/>
      <c r="G1728" s="84"/>
      <c r="H1728" s="84"/>
      <c r="I1728" s="123"/>
      <c r="J1728" s="123"/>
      <c r="K1728" s="123"/>
      <c r="L1728" s="122"/>
      <c r="M1728" s="122"/>
    </row>
    <row r="1729" spans="2:13" x14ac:dyDescent="0.2">
      <c r="B1729" s="85"/>
      <c r="D1729" s="123"/>
      <c r="E1729" s="84"/>
      <c r="F1729" s="84"/>
      <c r="G1729" s="84"/>
      <c r="H1729" s="84"/>
      <c r="I1729" s="123"/>
      <c r="J1729" s="123"/>
      <c r="K1729" s="123"/>
      <c r="L1729" s="122"/>
      <c r="M1729" s="122"/>
    </row>
    <row r="1730" spans="2:13" x14ac:dyDescent="0.2">
      <c r="B1730" s="85"/>
      <c r="D1730" s="123"/>
      <c r="E1730" s="84"/>
      <c r="F1730" s="84"/>
      <c r="G1730" s="84"/>
      <c r="H1730" s="84"/>
      <c r="I1730" s="123"/>
      <c r="J1730" s="123"/>
      <c r="K1730" s="123"/>
      <c r="L1730" s="122"/>
      <c r="M1730" s="122"/>
    </row>
    <row r="1731" spans="2:13" x14ac:dyDescent="0.2">
      <c r="B1731" s="85"/>
      <c r="D1731" s="123"/>
      <c r="E1731" s="84"/>
      <c r="F1731" s="84"/>
      <c r="G1731" s="84"/>
      <c r="H1731" s="84"/>
      <c r="I1731" s="123"/>
      <c r="J1731" s="123"/>
      <c r="K1731" s="123"/>
      <c r="L1731" s="122"/>
      <c r="M1731" s="122"/>
    </row>
    <row r="1732" spans="2:13" x14ac:dyDescent="0.2">
      <c r="B1732" s="85"/>
      <c r="D1732" s="123"/>
      <c r="E1732" s="84"/>
      <c r="F1732" s="84"/>
      <c r="G1732" s="84"/>
      <c r="H1732" s="84"/>
      <c r="I1732" s="123"/>
      <c r="J1732" s="123"/>
      <c r="K1732" s="123"/>
      <c r="L1732" s="122"/>
      <c r="M1732" s="122"/>
    </row>
    <row r="1733" spans="2:13" x14ac:dyDescent="0.2">
      <c r="B1733" s="85"/>
      <c r="D1733" s="123"/>
      <c r="E1733" s="84"/>
      <c r="F1733" s="84"/>
      <c r="G1733" s="84"/>
      <c r="H1733" s="84"/>
      <c r="I1733" s="123"/>
      <c r="J1733" s="123"/>
      <c r="K1733" s="123"/>
      <c r="L1733" s="122"/>
      <c r="M1733" s="122"/>
    </row>
    <row r="1734" spans="2:13" x14ac:dyDescent="0.2">
      <c r="B1734" s="85"/>
      <c r="D1734" s="123"/>
      <c r="E1734" s="84"/>
      <c r="F1734" s="84"/>
      <c r="G1734" s="84"/>
      <c r="H1734" s="84"/>
      <c r="I1734" s="123"/>
      <c r="J1734" s="123"/>
      <c r="K1734" s="123"/>
      <c r="L1734" s="122"/>
      <c r="M1734" s="122"/>
    </row>
    <row r="1735" spans="2:13" x14ac:dyDescent="0.2">
      <c r="B1735" s="85"/>
      <c r="D1735" s="123"/>
      <c r="E1735" s="84"/>
      <c r="F1735" s="84"/>
      <c r="G1735" s="84"/>
      <c r="H1735" s="84"/>
      <c r="I1735" s="123"/>
      <c r="J1735" s="123"/>
      <c r="K1735" s="123"/>
      <c r="L1735" s="122"/>
      <c r="M1735" s="122"/>
    </row>
    <row r="1736" spans="2:13" x14ac:dyDescent="0.2">
      <c r="B1736" s="85"/>
      <c r="D1736" s="123"/>
      <c r="E1736" s="84"/>
      <c r="F1736" s="84"/>
      <c r="G1736" s="84"/>
      <c r="H1736" s="84"/>
      <c r="I1736" s="123"/>
      <c r="J1736" s="123"/>
      <c r="K1736" s="123"/>
      <c r="L1736" s="122"/>
      <c r="M1736" s="122"/>
    </row>
    <row r="1737" spans="2:13" x14ac:dyDescent="0.2">
      <c r="B1737" s="85"/>
      <c r="D1737" s="123"/>
      <c r="E1737" s="84"/>
      <c r="F1737" s="84"/>
      <c r="G1737" s="84"/>
      <c r="H1737" s="84"/>
      <c r="I1737" s="123"/>
      <c r="J1737" s="123"/>
      <c r="K1737" s="123"/>
      <c r="L1737" s="122"/>
      <c r="M1737" s="122"/>
    </row>
    <row r="1738" spans="2:13" x14ac:dyDescent="0.2">
      <c r="B1738" s="85"/>
      <c r="D1738" s="123"/>
      <c r="E1738" s="84"/>
      <c r="F1738" s="84"/>
      <c r="G1738" s="84"/>
      <c r="H1738" s="84"/>
      <c r="I1738" s="123"/>
      <c r="J1738" s="123"/>
      <c r="K1738" s="123"/>
      <c r="L1738" s="122"/>
      <c r="M1738" s="122"/>
    </row>
    <row r="1739" spans="2:13" x14ac:dyDescent="0.2">
      <c r="B1739" s="85"/>
      <c r="D1739" s="123"/>
      <c r="E1739" s="84"/>
      <c r="F1739" s="84"/>
      <c r="G1739" s="84"/>
      <c r="H1739" s="84"/>
      <c r="I1739" s="123"/>
      <c r="J1739" s="123"/>
      <c r="K1739" s="123"/>
      <c r="L1739" s="122"/>
      <c r="M1739" s="122"/>
    </row>
    <row r="1740" spans="2:13" x14ac:dyDescent="0.2">
      <c r="B1740" s="85"/>
      <c r="D1740" s="123"/>
      <c r="E1740" s="84"/>
      <c r="F1740" s="84"/>
      <c r="G1740" s="84"/>
      <c r="H1740" s="84"/>
      <c r="I1740" s="123"/>
      <c r="J1740" s="123"/>
      <c r="K1740" s="123"/>
      <c r="L1740" s="122"/>
      <c r="M1740" s="122"/>
    </row>
    <row r="1741" spans="2:13" x14ac:dyDescent="0.2">
      <c r="B1741" s="85"/>
      <c r="D1741" s="123"/>
      <c r="E1741" s="84"/>
      <c r="F1741" s="84"/>
      <c r="G1741" s="84"/>
      <c r="H1741" s="84"/>
      <c r="I1741" s="123"/>
      <c r="J1741" s="123"/>
      <c r="K1741" s="123"/>
      <c r="L1741" s="122"/>
      <c r="M1741" s="122"/>
    </row>
    <row r="1742" spans="2:13" x14ac:dyDescent="0.2">
      <c r="B1742" s="85"/>
      <c r="D1742" s="123"/>
      <c r="E1742" s="84"/>
      <c r="F1742" s="84"/>
      <c r="G1742" s="84"/>
      <c r="H1742" s="84"/>
      <c r="I1742" s="123"/>
      <c r="J1742" s="123"/>
      <c r="K1742" s="123"/>
      <c r="L1742" s="122"/>
      <c r="M1742" s="122"/>
    </row>
    <row r="1743" spans="2:13" x14ac:dyDescent="0.2">
      <c r="B1743" s="85"/>
      <c r="D1743" s="123"/>
      <c r="E1743" s="84"/>
      <c r="F1743" s="84"/>
      <c r="G1743" s="84"/>
      <c r="H1743" s="84"/>
      <c r="I1743" s="123"/>
      <c r="J1743" s="123"/>
      <c r="K1743" s="123"/>
      <c r="L1743" s="122"/>
      <c r="M1743" s="122"/>
    </row>
    <row r="1744" spans="2:13" x14ac:dyDescent="0.2">
      <c r="B1744" s="85"/>
      <c r="D1744" s="123"/>
      <c r="E1744" s="84"/>
      <c r="F1744" s="84"/>
      <c r="G1744" s="84"/>
      <c r="H1744" s="84"/>
      <c r="I1744" s="123"/>
      <c r="J1744" s="123"/>
      <c r="K1744" s="123"/>
      <c r="L1744" s="122"/>
      <c r="M1744" s="122"/>
    </row>
    <row r="1745" spans="2:13" x14ac:dyDescent="0.2">
      <c r="B1745" s="85"/>
      <c r="D1745" s="123"/>
      <c r="E1745" s="84"/>
      <c r="F1745" s="84"/>
      <c r="G1745" s="84"/>
      <c r="H1745" s="84"/>
      <c r="I1745" s="123"/>
      <c r="J1745" s="123"/>
      <c r="K1745" s="123"/>
      <c r="L1745" s="122"/>
      <c r="M1745" s="122"/>
    </row>
    <row r="1746" spans="2:13" x14ac:dyDescent="0.2">
      <c r="B1746" s="85"/>
      <c r="D1746" s="123"/>
      <c r="E1746" s="84"/>
      <c r="F1746" s="84"/>
      <c r="G1746" s="84"/>
      <c r="H1746" s="84"/>
      <c r="I1746" s="123"/>
      <c r="J1746" s="123"/>
      <c r="K1746" s="123"/>
      <c r="L1746" s="122"/>
      <c r="M1746" s="122"/>
    </row>
    <row r="1747" spans="2:13" x14ac:dyDescent="0.2">
      <c r="B1747" s="85"/>
      <c r="D1747" s="123"/>
      <c r="E1747" s="84"/>
      <c r="F1747" s="84"/>
      <c r="G1747" s="84"/>
      <c r="H1747" s="84"/>
      <c r="I1747" s="123"/>
      <c r="J1747" s="123"/>
      <c r="K1747" s="123"/>
      <c r="L1747" s="122"/>
      <c r="M1747" s="122"/>
    </row>
    <row r="1748" spans="2:13" x14ac:dyDescent="0.2">
      <c r="B1748" s="85"/>
      <c r="D1748" s="123"/>
      <c r="E1748" s="84"/>
      <c r="F1748" s="84"/>
      <c r="G1748" s="84"/>
      <c r="H1748" s="84"/>
      <c r="I1748" s="123"/>
      <c r="J1748" s="123"/>
      <c r="K1748" s="123"/>
      <c r="L1748" s="122"/>
      <c r="M1748" s="122"/>
    </row>
    <row r="1749" spans="2:13" x14ac:dyDescent="0.2">
      <c r="B1749" s="85"/>
      <c r="D1749" s="123"/>
      <c r="E1749" s="84"/>
      <c r="F1749" s="84"/>
      <c r="G1749" s="84"/>
      <c r="H1749" s="84"/>
      <c r="I1749" s="123"/>
      <c r="J1749" s="123"/>
      <c r="K1749" s="123"/>
      <c r="L1749" s="122"/>
      <c r="M1749" s="122"/>
    </row>
    <row r="1750" spans="2:13" x14ac:dyDescent="0.2">
      <c r="B1750" s="85"/>
      <c r="D1750" s="123"/>
      <c r="E1750" s="84"/>
      <c r="F1750" s="84"/>
      <c r="G1750" s="84"/>
      <c r="H1750" s="84"/>
      <c r="I1750" s="123"/>
      <c r="J1750" s="123"/>
      <c r="K1750" s="123"/>
      <c r="L1750" s="122"/>
      <c r="M1750" s="122"/>
    </row>
    <row r="1751" spans="2:13" x14ac:dyDescent="0.2">
      <c r="B1751" s="85"/>
      <c r="D1751" s="123"/>
      <c r="E1751" s="84"/>
      <c r="F1751" s="84"/>
      <c r="G1751" s="84"/>
      <c r="H1751" s="84"/>
      <c r="I1751" s="123"/>
      <c r="J1751" s="123"/>
      <c r="K1751" s="123"/>
      <c r="L1751" s="122"/>
      <c r="M1751" s="122"/>
    </row>
    <row r="1752" spans="2:13" x14ac:dyDescent="0.2">
      <c r="B1752" s="85"/>
      <c r="D1752" s="123"/>
      <c r="E1752" s="84"/>
      <c r="F1752" s="84"/>
      <c r="G1752" s="84"/>
      <c r="H1752" s="84"/>
      <c r="I1752" s="123"/>
      <c r="J1752" s="123"/>
      <c r="K1752" s="123"/>
      <c r="L1752" s="122"/>
      <c r="M1752" s="122"/>
    </row>
    <row r="1753" spans="2:13" x14ac:dyDescent="0.2">
      <c r="B1753" s="85"/>
      <c r="D1753" s="123"/>
      <c r="E1753" s="84"/>
      <c r="F1753" s="84"/>
      <c r="G1753" s="84"/>
      <c r="H1753" s="84"/>
      <c r="I1753" s="123"/>
      <c r="J1753" s="123"/>
      <c r="K1753" s="123"/>
      <c r="L1753" s="122"/>
      <c r="M1753" s="122"/>
    </row>
    <row r="1754" spans="2:13" x14ac:dyDescent="0.2">
      <c r="B1754" s="85"/>
      <c r="D1754" s="123"/>
      <c r="E1754" s="84"/>
      <c r="F1754" s="84"/>
      <c r="G1754" s="84"/>
      <c r="H1754" s="84"/>
      <c r="I1754" s="123"/>
      <c r="J1754" s="123"/>
      <c r="K1754" s="123"/>
      <c r="L1754" s="122"/>
      <c r="M1754" s="122"/>
    </row>
    <row r="1755" spans="2:13" x14ac:dyDescent="0.2">
      <c r="B1755" s="85"/>
      <c r="D1755" s="123"/>
      <c r="E1755" s="84"/>
      <c r="F1755" s="84"/>
      <c r="G1755" s="84"/>
      <c r="H1755" s="84"/>
      <c r="I1755" s="123"/>
      <c r="J1755" s="123"/>
      <c r="K1755" s="123"/>
      <c r="L1755" s="122"/>
      <c r="M1755" s="122"/>
    </row>
    <row r="1756" spans="2:13" x14ac:dyDescent="0.2">
      <c r="B1756" s="85"/>
      <c r="D1756" s="123"/>
      <c r="E1756" s="84"/>
      <c r="F1756" s="84"/>
      <c r="G1756" s="84"/>
      <c r="H1756" s="84"/>
      <c r="I1756" s="123"/>
      <c r="J1756" s="123"/>
      <c r="K1756" s="123"/>
      <c r="L1756" s="122"/>
      <c r="M1756" s="122"/>
    </row>
    <row r="1757" spans="2:13" x14ac:dyDescent="0.2">
      <c r="B1757" s="85"/>
      <c r="D1757" s="123"/>
      <c r="E1757" s="84"/>
      <c r="F1757" s="84"/>
      <c r="G1757" s="84"/>
      <c r="H1757" s="84"/>
      <c r="I1757" s="123"/>
      <c r="J1757" s="123"/>
      <c r="K1757" s="123"/>
      <c r="L1757" s="122"/>
      <c r="M1757" s="122"/>
    </row>
    <row r="1758" spans="2:13" x14ac:dyDescent="0.2">
      <c r="B1758" s="85"/>
      <c r="D1758" s="123"/>
      <c r="E1758" s="84"/>
      <c r="F1758" s="84"/>
      <c r="G1758" s="84"/>
      <c r="H1758" s="84"/>
      <c r="I1758" s="123"/>
      <c r="J1758" s="123"/>
      <c r="K1758" s="123"/>
      <c r="L1758" s="122"/>
      <c r="M1758" s="122"/>
    </row>
    <row r="1759" spans="2:13" x14ac:dyDescent="0.2">
      <c r="B1759" s="85"/>
      <c r="D1759" s="123"/>
      <c r="E1759" s="84"/>
      <c r="F1759" s="84"/>
      <c r="G1759" s="84"/>
      <c r="H1759" s="84"/>
      <c r="I1759" s="123"/>
      <c r="J1759" s="123"/>
      <c r="K1759" s="123"/>
      <c r="L1759" s="122"/>
      <c r="M1759" s="122"/>
    </row>
    <row r="1760" spans="2:13" x14ac:dyDescent="0.2">
      <c r="B1760" s="85"/>
      <c r="D1760" s="123"/>
      <c r="E1760" s="84"/>
      <c r="F1760" s="84"/>
      <c r="G1760" s="84"/>
      <c r="H1760" s="84"/>
      <c r="I1760" s="123"/>
      <c r="J1760" s="123"/>
      <c r="K1760" s="123"/>
      <c r="L1760" s="122"/>
      <c r="M1760" s="122"/>
    </row>
    <row r="1761" spans="2:13" x14ac:dyDescent="0.2">
      <c r="B1761" s="85"/>
      <c r="D1761" s="123"/>
      <c r="E1761" s="84"/>
      <c r="F1761" s="84"/>
      <c r="G1761" s="84"/>
      <c r="H1761" s="84"/>
      <c r="I1761" s="123"/>
      <c r="J1761" s="123"/>
      <c r="K1761" s="123"/>
      <c r="L1761" s="122"/>
      <c r="M1761" s="122"/>
    </row>
    <row r="1762" spans="2:13" x14ac:dyDescent="0.2">
      <c r="B1762" s="85"/>
      <c r="D1762" s="123"/>
      <c r="E1762" s="84"/>
      <c r="F1762" s="84"/>
      <c r="G1762" s="84"/>
      <c r="H1762" s="84"/>
      <c r="I1762" s="123"/>
      <c r="J1762" s="123"/>
      <c r="K1762" s="123"/>
      <c r="L1762" s="122"/>
      <c r="M1762" s="122"/>
    </row>
    <row r="1763" spans="2:13" x14ac:dyDescent="0.2">
      <c r="B1763" s="85"/>
      <c r="D1763" s="123"/>
      <c r="E1763" s="84"/>
      <c r="F1763" s="84"/>
      <c r="G1763" s="84"/>
      <c r="H1763" s="84"/>
      <c r="I1763" s="123"/>
      <c r="J1763" s="123"/>
      <c r="K1763" s="123"/>
      <c r="L1763" s="122"/>
      <c r="M1763" s="122"/>
    </row>
    <row r="1764" spans="2:13" x14ac:dyDescent="0.2">
      <c r="B1764" s="85"/>
      <c r="D1764" s="123"/>
      <c r="E1764" s="84"/>
      <c r="F1764" s="84"/>
      <c r="G1764" s="84"/>
      <c r="H1764" s="84"/>
      <c r="I1764" s="123"/>
      <c r="J1764" s="123"/>
      <c r="K1764" s="123"/>
      <c r="L1764" s="122"/>
      <c r="M1764" s="122"/>
    </row>
    <row r="1765" spans="2:13" x14ac:dyDescent="0.2">
      <c r="B1765" s="85"/>
      <c r="D1765" s="123"/>
      <c r="E1765" s="84"/>
      <c r="F1765" s="84"/>
      <c r="G1765" s="84"/>
      <c r="H1765" s="84"/>
      <c r="I1765" s="123"/>
      <c r="J1765" s="123"/>
      <c r="K1765" s="123"/>
      <c r="L1765" s="122"/>
      <c r="M1765" s="122"/>
    </row>
    <row r="1766" spans="2:13" x14ac:dyDescent="0.2">
      <c r="B1766" s="85"/>
      <c r="D1766" s="123"/>
      <c r="E1766" s="84"/>
      <c r="F1766" s="84"/>
      <c r="G1766" s="84"/>
      <c r="H1766" s="84"/>
      <c r="I1766" s="123"/>
      <c r="J1766" s="123"/>
      <c r="K1766" s="123"/>
      <c r="L1766" s="122"/>
      <c r="M1766" s="122"/>
    </row>
    <row r="1767" spans="2:13" x14ac:dyDescent="0.2">
      <c r="B1767" s="85"/>
      <c r="D1767" s="123"/>
      <c r="E1767" s="84"/>
      <c r="F1767" s="84"/>
      <c r="G1767" s="84"/>
      <c r="H1767" s="84"/>
      <c r="I1767" s="123"/>
      <c r="J1767" s="123"/>
      <c r="K1767" s="123"/>
      <c r="L1767" s="122"/>
      <c r="M1767" s="122"/>
    </row>
    <row r="1768" spans="2:13" x14ac:dyDescent="0.2">
      <c r="B1768" s="85"/>
      <c r="D1768" s="123"/>
      <c r="E1768" s="84"/>
      <c r="F1768" s="84"/>
      <c r="G1768" s="84"/>
      <c r="H1768" s="84"/>
      <c r="I1768" s="123"/>
      <c r="J1768" s="123"/>
      <c r="K1768" s="123"/>
      <c r="L1768" s="122"/>
      <c r="M1768" s="122"/>
    </row>
    <row r="1769" spans="2:13" x14ac:dyDescent="0.2">
      <c r="B1769" s="85"/>
      <c r="D1769" s="123"/>
      <c r="E1769" s="84"/>
      <c r="F1769" s="84"/>
      <c r="G1769" s="84"/>
      <c r="H1769" s="84"/>
      <c r="I1769" s="123"/>
      <c r="J1769" s="123"/>
      <c r="K1769" s="123"/>
      <c r="L1769" s="122"/>
      <c r="M1769" s="122"/>
    </row>
    <row r="1770" spans="2:13" x14ac:dyDescent="0.2">
      <c r="B1770" s="85"/>
      <c r="D1770" s="123"/>
      <c r="E1770" s="84"/>
      <c r="F1770" s="84"/>
      <c r="G1770" s="84"/>
      <c r="H1770" s="84"/>
      <c r="I1770" s="123"/>
      <c r="J1770" s="123"/>
      <c r="K1770" s="123"/>
      <c r="L1770" s="122"/>
      <c r="M1770" s="122"/>
    </row>
    <row r="1771" spans="2:13" x14ac:dyDescent="0.2">
      <c r="B1771" s="85"/>
      <c r="D1771" s="123"/>
      <c r="E1771" s="84"/>
      <c r="F1771" s="84"/>
      <c r="G1771" s="84"/>
      <c r="H1771" s="84"/>
      <c r="I1771" s="123"/>
      <c r="J1771" s="123"/>
      <c r="K1771" s="123"/>
      <c r="L1771" s="122"/>
      <c r="M1771" s="122"/>
    </row>
    <row r="1772" spans="2:13" x14ac:dyDescent="0.2">
      <c r="B1772" s="85"/>
      <c r="D1772" s="123"/>
      <c r="E1772" s="84"/>
      <c r="F1772" s="84"/>
      <c r="G1772" s="84"/>
      <c r="H1772" s="84"/>
      <c r="I1772" s="123"/>
      <c r="J1772" s="123"/>
      <c r="K1772" s="123"/>
      <c r="L1772" s="122"/>
      <c r="M1772" s="122"/>
    </row>
    <row r="1773" spans="2:13" x14ac:dyDescent="0.2">
      <c r="B1773" s="85"/>
      <c r="D1773" s="123"/>
      <c r="E1773" s="84"/>
      <c r="F1773" s="84"/>
      <c r="G1773" s="84"/>
      <c r="H1773" s="84"/>
      <c r="I1773" s="123"/>
      <c r="J1773" s="123"/>
      <c r="K1773" s="123"/>
      <c r="L1773" s="122"/>
      <c r="M1773" s="122"/>
    </row>
    <row r="1774" spans="2:13" x14ac:dyDescent="0.2">
      <c r="B1774" s="85"/>
      <c r="D1774" s="123"/>
      <c r="E1774" s="84"/>
      <c r="F1774" s="84"/>
      <c r="G1774" s="84"/>
      <c r="H1774" s="84"/>
      <c r="I1774" s="123"/>
      <c r="J1774" s="123"/>
      <c r="K1774" s="123"/>
      <c r="L1774" s="122"/>
      <c r="M1774" s="122"/>
    </row>
    <row r="1775" spans="2:13" x14ac:dyDescent="0.2">
      <c r="B1775" s="85"/>
      <c r="D1775" s="123"/>
      <c r="E1775" s="84"/>
      <c r="F1775" s="84"/>
      <c r="G1775" s="84"/>
      <c r="H1775" s="84"/>
      <c r="I1775" s="123"/>
      <c r="J1775" s="123"/>
      <c r="K1775" s="123"/>
      <c r="L1775" s="122"/>
      <c r="M1775" s="122"/>
    </row>
    <row r="1776" spans="2:13" x14ac:dyDescent="0.2">
      <c r="B1776" s="85"/>
      <c r="D1776" s="123"/>
      <c r="E1776" s="84"/>
      <c r="F1776" s="84"/>
      <c r="G1776" s="84"/>
      <c r="H1776" s="84"/>
      <c r="I1776" s="123"/>
      <c r="J1776" s="123"/>
      <c r="K1776" s="123"/>
      <c r="L1776" s="122"/>
      <c r="M1776" s="122"/>
    </row>
    <row r="1777" spans="2:13" x14ac:dyDescent="0.2">
      <c r="B1777" s="85"/>
      <c r="D1777" s="123"/>
      <c r="E1777" s="84"/>
      <c r="F1777" s="84"/>
      <c r="G1777" s="84"/>
      <c r="H1777" s="84"/>
      <c r="I1777" s="123"/>
      <c r="J1777" s="123"/>
      <c r="K1777" s="123"/>
      <c r="L1777" s="122"/>
      <c r="M1777" s="122"/>
    </row>
    <row r="1778" spans="2:13" x14ac:dyDescent="0.2">
      <c r="B1778" s="85"/>
      <c r="D1778" s="123"/>
      <c r="E1778" s="84"/>
      <c r="F1778" s="84"/>
      <c r="G1778" s="84"/>
      <c r="H1778" s="84"/>
      <c r="I1778" s="123"/>
      <c r="J1778" s="123"/>
      <c r="K1778" s="123"/>
      <c r="L1778" s="122"/>
      <c r="M1778" s="122"/>
    </row>
    <row r="1779" spans="2:13" x14ac:dyDescent="0.2">
      <c r="B1779" s="85"/>
      <c r="D1779" s="123"/>
      <c r="E1779" s="84"/>
      <c r="F1779" s="84"/>
      <c r="G1779" s="84"/>
      <c r="H1779" s="84"/>
      <c r="I1779" s="123"/>
      <c r="J1779" s="123"/>
      <c r="K1779" s="123"/>
      <c r="L1779" s="122"/>
      <c r="M1779" s="122"/>
    </row>
    <row r="1780" spans="2:13" x14ac:dyDescent="0.2">
      <c r="B1780" s="85"/>
      <c r="D1780" s="123"/>
      <c r="E1780" s="84"/>
      <c r="F1780" s="84"/>
      <c r="G1780" s="84"/>
      <c r="H1780" s="84"/>
      <c r="I1780" s="123"/>
      <c r="J1780" s="123"/>
      <c r="K1780" s="123"/>
      <c r="L1780" s="122"/>
      <c r="M1780" s="122"/>
    </row>
    <row r="1781" spans="2:13" x14ac:dyDescent="0.2">
      <c r="B1781" s="85"/>
      <c r="D1781" s="123"/>
      <c r="E1781" s="84"/>
      <c r="F1781" s="84"/>
      <c r="G1781" s="84"/>
      <c r="H1781" s="84"/>
      <c r="I1781" s="123"/>
      <c r="J1781" s="123"/>
      <c r="K1781" s="123"/>
      <c r="L1781" s="122"/>
      <c r="M1781" s="122"/>
    </row>
    <row r="1782" spans="2:13" x14ac:dyDescent="0.2">
      <c r="B1782" s="85"/>
      <c r="D1782" s="123"/>
      <c r="E1782" s="84"/>
      <c r="F1782" s="84"/>
      <c r="G1782" s="84"/>
      <c r="H1782" s="84"/>
      <c r="I1782" s="123"/>
      <c r="J1782" s="123"/>
      <c r="K1782" s="123"/>
      <c r="L1782" s="122"/>
      <c r="M1782" s="122"/>
    </row>
    <row r="1783" spans="2:13" x14ac:dyDescent="0.2">
      <c r="B1783" s="85"/>
      <c r="D1783" s="123"/>
      <c r="E1783" s="84"/>
      <c r="F1783" s="84"/>
      <c r="G1783" s="84"/>
      <c r="H1783" s="84"/>
      <c r="I1783" s="123"/>
      <c r="J1783" s="123"/>
      <c r="K1783" s="123"/>
      <c r="L1783" s="122"/>
      <c r="M1783" s="122"/>
    </row>
    <row r="1784" spans="2:13" x14ac:dyDescent="0.2">
      <c r="B1784" s="85"/>
      <c r="D1784" s="123"/>
      <c r="E1784" s="84"/>
      <c r="F1784" s="84"/>
      <c r="G1784" s="84"/>
      <c r="H1784" s="84"/>
      <c r="I1784" s="123"/>
      <c r="J1784" s="123"/>
      <c r="K1784" s="123"/>
      <c r="L1784" s="122"/>
      <c r="M1784" s="122"/>
    </row>
    <row r="1785" spans="2:13" x14ac:dyDescent="0.2">
      <c r="B1785" s="85"/>
      <c r="D1785" s="123"/>
      <c r="E1785" s="84"/>
      <c r="F1785" s="84"/>
      <c r="G1785" s="84"/>
      <c r="H1785" s="84"/>
      <c r="I1785" s="123"/>
      <c r="J1785" s="123"/>
      <c r="K1785" s="123"/>
      <c r="L1785" s="122"/>
      <c r="M1785" s="122"/>
    </row>
    <row r="1786" spans="2:13" x14ac:dyDescent="0.2">
      <c r="B1786" s="85"/>
      <c r="D1786" s="123"/>
      <c r="E1786" s="84"/>
      <c r="F1786" s="84"/>
      <c r="G1786" s="84"/>
      <c r="H1786" s="84"/>
      <c r="I1786" s="123"/>
      <c r="J1786" s="123"/>
      <c r="K1786" s="123"/>
      <c r="L1786" s="122"/>
      <c r="M1786" s="122"/>
    </row>
    <row r="1787" spans="2:13" x14ac:dyDescent="0.2">
      <c r="B1787" s="85"/>
      <c r="D1787" s="123"/>
      <c r="E1787" s="84"/>
      <c r="F1787" s="84"/>
      <c r="G1787" s="84"/>
      <c r="H1787" s="84"/>
      <c r="I1787" s="123"/>
      <c r="J1787" s="123"/>
      <c r="K1787" s="123"/>
      <c r="L1787" s="122"/>
      <c r="M1787" s="122"/>
    </row>
    <row r="1788" spans="2:13" x14ac:dyDescent="0.2">
      <c r="B1788" s="85"/>
      <c r="D1788" s="123"/>
      <c r="E1788" s="84"/>
      <c r="F1788" s="84"/>
      <c r="G1788" s="84"/>
      <c r="H1788" s="84"/>
      <c r="I1788" s="123"/>
      <c r="J1788" s="123"/>
      <c r="K1788" s="123"/>
      <c r="L1788" s="122"/>
      <c r="M1788" s="122"/>
    </row>
    <row r="1789" spans="2:13" x14ac:dyDescent="0.2">
      <c r="B1789" s="85"/>
      <c r="D1789" s="123"/>
      <c r="E1789" s="84"/>
      <c r="F1789" s="84"/>
      <c r="G1789" s="84"/>
      <c r="H1789" s="84"/>
      <c r="I1789" s="123"/>
      <c r="J1789" s="123"/>
      <c r="K1789" s="123"/>
      <c r="L1789" s="122"/>
      <c r="M1789" s="122"/>
    </row>
    <row r="1790" spans="2:13" x14ac:dyDescent="0.2">
      <c r="B1790" s="85"/>
      <c r="D1790" s="123"/>
      <c r="E1790" s="84"/>
      <c r="F1790" s="84"/>
      <c r="G1790" s="84"/>
      <c r="H1790" s="84"/>
      <c r="I1790" s="123"/>
      <c r="J1790" s="123"/>
      <c r="K1790" s="123"/>
      <c r="L1790" s="122"/>
      <c r="M1790" s="122"/>
    </row>
    <row r="1791" spans="2:13" x14ac:dyDescent="0.2">
      <c r="B1791" s="85"/>
      <c r="D1791" s="123"/>
      <c r="E1791" s="84"/>
      <c r="F1791" s="84"/>
      <c r="G1791" s="84"/>
      <c r="H1791" s="84"/>
      <c r="I1791" s="123"/>
      <c r="J1791" s="123"/>
      <c r="K1791" s="123"/>
      <c r="L1791" s="122"/>
      <c r="M1791" s="122"/>
    </row>
    <row r="1792" spans="2:13" x14ac:dyDescent="0.2">
      <c r="B1792" s="85"/>
      <c r="D1792" s="123"/>
      <c r="E1792" s="84"/>
      <c r="F1792" s="84"/>
      <c r="G1792" s="84"/>
      <c r="H1792" s="84"/>
      <c r="I1792" s="123"/>
      <c r="J1792" s="123"/>
      <c r="K1792" s="123"/>
      <c r="L1792" s="122"/>
      <c r="M1792" s="122"/>
    </row>
    <row r="1793" spans="2:13" x14ac:dyDescent="0.2">
      <c r="B1793" s="85"/>
      <c r="D1793" s="123"/>
      <c r="E1793" s="84"/>
      <c r="F1793" s="84"/>
      <c r="G1793" s="84"/>
      <c r="H1793" s="84"/>
      <c r="I1793" s="123"/>
      <c r="J1793" s="123"/>
      <c r="K1793" s="123"/>
      <c r="L1793" s="122"/>
      <c r="M1793" s="122"/>
    </row>
    <row r="1794" spans="2:13" x14ac:dyDescent="0.2">
      <c r="B1794" s="85"/>
      <c r="D1794" s="123"/>
      <c r="E1794" s="84"/>
      <c r="F1794" s="84"/>
      <c r="G1794" s="84"/>
      <c r="H1794" s="84"/>
      <c r="I1794" s="123"/>
      <c r="J1794" s="123"/>
      <c r="K1794" s="123"/>
      <c r="L1794" s="122"/>
      <c r="M1794" s="122"/>
    </row>
    <row r="1795" spans="2:13" x14ac:dyDescent="0.2">
      <c r="B1795" s="85"/>
      <c r="D1795" s="123"/>
      <c r="E1795" s="84"/>
      <c r="F1795" s="84"/>
      <c r="G1795" s="84"/>
      <c r="H1795" s="84"/>
      <c r="I1795" s="123"/>
      <c r="J1795" s="123"/>
      <c r="K1795" s="123"/>
      <c r="L1795" s="122"/>
      <c r="M1795" s="122"/>
    </row>
    <row r="1796" spans="2:13" x14ac:dyDescent="0.2">
      <c r="B1796" s="85"/>
      <c r="D1796" s="123"/>
      <c r="E1796" s="84"/>
      <c r="F1796" s="84"/>
      <c r="G1796" s="84"/>
      <c r="H1796" s="84"/>
      <c r="I1796" s="123"/>
      <c r="J1796" s="123"/>
      <c r="K1796" s="123"/>
      <c r="L1796" s="122"/>
      <c r="M1796" s="122"/>
    </row>
    <row r="1797" spans="2:13" x14ac:dyDescent="0.2">
      <c r="B1797" s="85"/>
      <c r="D1797" s="123"/>
      <c r="E1797" s="84"/>
      <c r="F1797" s="84"/>
      <c r="G1797" s="84"/>
      <c r="H1797" s="84"/>
      <c r="I1797" s="123"/>
      <c r="J1797" s="123"/>
      <c r="K1797" s="123"/>
      <c r="L1797" s="122"/>
      <c r="M1797" s="122"/>
    </row>
    <row r="1798" spans="2:13" x14ac:dyDescent="0.2">
      <c r="B1798" s="85"/>
      <c r="D1798" s="123"/>
      <c r="E1798" s="84"/>
      <c r="F1798" s="84"/>
      <c r="G1798" s="84"/>
      <c r="H1798" s="84"/>
      <c r="I1798" s="123"/>
      <c r="J1798" s="123"/>
      <c r="K1798" s="123"/>
      <c r="L1798" s="122"/>
      <c r="M1798" s="122"/>
    </row>
    <row r="1799" spans="2:13" x14ac:dyDescent="0.2">
      <c r="B1799" s="85"/>
      <c r="D1799" s="123"/>
      <c r="E1799" s="84"/>
      <c r="F1799" s="84"/>
      <c r="G1799" s="84"/>
      <c r="H1799" s="84"/>
      <c r="I1799" s="123"/>
      <c r="J1799" s="123"/>
      <c r="K1799" s="123"/>
      <c r="L1799" s="122"/>
      <c r="M1799" s="122"/>
    </row>
    <row r="1800" spans="2:13" x14ac:dyDescent="0.2">
      <c r="B1800" s="85"/>
      <c r="D1800" s="123"/>
      <c r="E1800" s="84"/>
      <c r="F1800" s="84"/>
      <c r="G1800" s="84"/>
      <c r="H1800" s="84"/>
      <c r="I1800" s="123"/>
      <c r="J1800" s="123"/>
      <c r="K1800" s="123"/>
      <c r="L1800" s="122"/>
      <c r="M1800" s="122"/>
    </row>
    <row r="1801" spans="2:13" x14ac:dyDescent="0.2">
      <c r="B1801" s="85"/>
      <c r="D1801" s="123"/>
      <c r="E1801" s="84"/>
      <c r="F1801" s="84"/>
      <c r="G1801" s="84"/>
      <c r="H1801" s="84"/>
      <c r="I1801" s="123"/>
      <c r="J1801" s="123"/>
      <c r="K1801" s="123"/>
      <c r="L1801" s="122"/>
      <c r="M1801" s="122"/>
    </row>
    <row r="1802" spans="2:13" x14ac:dyDescent="0.2">
      <c r="B1802" s="85"/>
      <c r="D1802" s="123"/>
      <c r="E1802" s="84"/>
      <c r="F1802" s="84"/>
      <c r="G1802" s="84"/>
      <c r="H1802" s="84"/>
      <c r="I1802" s="123"/>
      <c r="J1802" s="123"/>
      <c r="K1802" s="123"/>
      <c r="L1802" s="122"/>
      <c r="M1802" s="122"/>
    </row>
    <row r="1803" spans="2:13" x14ac:dyDescent="0.2">
      <c r="B1803" s="85"/>
      <c r="D1803" s="123"/>
      <c r="E1803" s="84"/>
      <c r="F1803" s="84"/>
      <c r="G1803" s="84"/>
      <c r="H1803" s="84"/>
      <c r="I1803" s="123"/>
      <c r="J1803" s="123"/>
      <c r="K1803" s="123"/>
      <c r="L1803" s="122"/>
      <c r="M1803" s="122"/>
    </row>
    <row r="1804" spans="2:13" x14ac:dyDescent="0.2">
      <c r="B1804" s="85"/>
      <c r="D1804" s="123"/>
      <c r="E1804" s="84"/>
      <c r="F1804" s="84"/>
      <c r="G1804" s="84"/>
      <c r="H1804" s="84"/>
      <c r="I1804" s="123"/>
      <c r="J1804" s="123"/>
      <c r="K1804" s="123"/>
      <c r="L1804" s="122"/>
      <c r="M1804" s="122"/>
    </row>
    <row r="1805" spans="2:13" x14ac:dyDescent="0.2">
      <c r="B1805" s="85"/>
      <c r="D1805" s="123"/>
      <c r="E1805" s="84"/>
      <c r="F1805" s="84"/>
      <c r="G1805" s="84"/>
      <c r="H1805" s="84"/>
      <c r="I1805" s="123"/>
      <c r="J1805" s="123"/>
      <c r="K1805" s="123"/>
      <c r="L1805" s="122"/>
      <c r="M1805" s="122"/>
    </row>
    <row r="1806" spans="2:13" x14ac:dyDescent="0.2">
      <c r="B1806" s="85"/>
      <c r="D1806" s="123"/>
      <c r="E1806" s="84"/>
      <c r="F1806" s="84"/>
      <c r="G1806" s="84"/>
      <c r="H1806" s="84"/>
      <c r="I1806" s="123"/>
      <c r="J1806" s="123"/>
      <c r="K1806" s="123"/>
      <c r="L1806" s="122"/>
      <c r="M1806" s="122"/>
    </row>
    <row r="1807" spans="2:13" x14ac:dyDescent="0.2">
      <c r="B1807" s="85"/>
      <c r="D1807" s="123"/>
      <c r="E1807" s="84"/>
      <c r="F1807" s="84"/>
      <c r="G1807" s="84"/>
      <c r="H1807" s="84"/>
      <c r="I1807" s="123"/>
      <c r="J1807" s="123"/>
      <c r="K1807" s="123"/>
      <c r="L1807" s="122"/>
      <c r="M1807" s="122"/>
    </row>
    <row r="1808" spans="2:13" x14ac:dyDescent="0.2">
      <c r="B1808" s="85"/>
      <c r="D1808" s="123"/>
      <c r="E1808" s="84"/>
      <c r="F1808" s="84"/>
      <c r="G1808" s="84"/>
      <c r="H1808" s="84"/>
      <c r="I1808" s="123"/>
      <c r="J1808" s="123"/>
      <c r="K1808" s="123"/>
      <c r="L1808" s="122"/>
      <c r="M1808" s="122"/>
    </row>
    <row r="1809" spans="2:13" x14ac:dyDescent="0.2">
      <c r="B1809" s="85"/>
      <c r="D1809" s="123"/>
      <c r="E1809" s="84"/>
      <c r="F1809" s="84"/>
      <c r="G1809" s="84"/>
      <c r="H1809" s="84"/>
      <c r="I1809" s="123"/>
      <c r="J1809" s="123"/>
      <c r="K1809" s="123"/>
      <c r="L1809" s="122"/>
      <c r="M1809" s="122"/>
    </row>
    <row r="1810" spans="2:13" x14ac:dyDescent="0.2">
      <c r="B1810" s="85"/>
      <c r="D1810" s="123"/>
      <c r="E1810" s="84"/>
      <c r="F1810" s="84"/>
      <c r="G1810" s="84"/>
      <c r="H1810" s="84"/>
      <c r="I1810" s="123"/>
      <c r="J1810" s="123"/>
      <c r="K1810" s="123"/>
      <c r="L1810" s="122"/>
      <c r="M1810" s="122"/>
    </row>
    <row r="1811" spans="2:13" x14ac:dyDescent="0.2">
      <c r="B1811" s="85"/>
      <c r="D1811" s="123"/>
      <c r="E1811" s="84"/>
      <c r="F1811" s="84"/>
      <c r="G1811" s="84"/>
      <c r="H1811" s="84"/>
      <c r="I1811" s="123"/>
      <c r="J1811" s="123"/>
      <c r="K1811" s="123"/>
      <c r="L1811" s="122"/>
      <c r="M1811" s="122"/>
    </row>
    <row r="1812" spans="2:13" x14ac:dyDescent="0.2">
      <c r="B1812" s="85"/>
      <c r="D1812" s="123"/>
      <c r="E1812" s="84"/>
      <c r="F1812" s="84"/>
      <c r="G1812" s="84"/>
      <c r="H1812" s="84"/>
      <c r="I1812" s="123"/>
      <c r="J1812" s="123"/>
      <c r="K1812" s="123"/>
      <c r="L1812" s="122"/>
      <c r="M1812" s="122"/>
    </row>
    <row r="1813" spans="2:13" x14ac:dyDescent="0.2">
      <c r="B1813" s="85"/>
      <c r="D1813" s="123"/>
      <c r="E1813" s="84"/>
      <c r="F1813" s="84"/>
      <c r="G1813" s="84"/>
      <c r="H1813" s="84"/>
      <c r="I1813" s="123"/>
      <c r="J1813" s="123"/>
      <c r="K1813" s="123"/>
      <c r="L1813" s="122"/>
      <c r="M1813" s="122"/>
    </row>
    <row r="1814" spans="2:13" x14ac:dyDescent="0.2">
      <c r="B1814" s="85"/>
      <c r="D1814" s="123"/>
      <c r="E1814" s="84"/>
      <c r="F1814" s="84"/>
      <c r="G1814" s="84"/>
      <c r="H1814" s="84"/>
      <c r="I1814" s="123"/>
      <c r="J1814" s="123"/>
      <c r="K1814" s="123"/>
      <c r="L1814" s="122"/>
      <c r="M1814" s="122"/>
    </row>
    <row r="1815" spans="2:13" x14ac:dyDescent="0.2">
      <c r="B1815" s="85"/>
      <c r="D1815" s="123"/>
      <c r="E1815" s="84"/>
      <c r="F1815" s="84"/>
      <c r="G1815" s="84"/>
      <c r="H1815" s="84"/>
      <c r="I1815" s="123"/>
      <c r="J1815" s="123"/>
      <c r="K1815" s="123"/>
      <c r="L1815" s="122"/>
      <c r="M1815" s="122"/>
    </row>
    <row r="1816" spans="2:13" x14ac:dyDescent="0.2">
      <c r="B1816" s="85"/>
      <c r="D1816" s="123"/>
      <c r="E1816" s="84"/>
      <c r="F1816" s="84"/>
      <c r="G1816" s="84"/>
      <c r="H1816" s="84"/>
      <c r="I1816" s="123"/>
      <c r="J1816" s="123"/>
      <c r="K1816" s="123"/>
      <c r="L1816" s="122"/>
      <c r="M1816" s="122"/>
    </row>
    <row r="1817" spans="2:13" x14ac:dyDescent="0.2">
      <c r="B1817" s="85"/>
      <c r="D1817" s="123"/>
      <c r="E1817" s="84"/>
      <c r="F1817" s="84"/>
      <c r="G1817" s="84"/>
      <c r="H1817" s="84"/>
      <c r="I1817" s="123"/>
      <c r="J1817" s="123"/>
      <c r="K1817" s="123"/>
      <c r="L1817" s="122"/>
      <c r="M1817" s="122"/>
    </row>
    <row r="1818" spans="2:13" x14ac:dyDescent="0.2">
      <c r="B1818" s="85"/>
      <c r="D1818" s="123"/>
      <c r="E1818" s="84"/>
      <c r="F1818" s="84"/>
      <c r="G1818" s="84"/>
      <c r="H1818" s="84"/>
      <c r="I1818" s="123"/>
      <c r="J1818" s="123"/>
      <c r="K1818" s="123"/>
      <c r="L1818" s="122"/>
      <c r="M1818" s="122"/>
    </row>
    <row r="1819" spans="2:13" x14ac:dyDescent="0.2">
      <c r="B1819" s="85"/>
      <c r="D1819" s="123"/>
      <c r="E1819" s="84"/>
      <c r="F1819" s="84"/>
      <c r="G1819" s="84"/>
      <c r="H1819" s="84"/>
      <c r="I1819" s="123"/>
      <c r="J1819" s="123"/>
      <c r="K1819" s="123"/>
      <c r="L1819" s="122"/>
      <c r="M1819" s="122"/>
    </row>
    <row r="1820" spans="2:13" x14ac:dyDescent="0.2">
      <c r="B1820" s="85"/>
      <c r="D1820" s="123"/>
      <c r="E1820" s="84"/>
      <c r="F1820" s="84"/>
      <c r="G1820" s="84"/>
      <c r="H1820" s="84"/>
      <c r="I1820" s="123"/>
      <c r="J1820" s="123"/>
      <c r="K1820" s="123"/>
      <c r="L1820" s="122"/>
      <c r="M1820" s="122"/>
    </row>
    <row r="1821" spans="2:13" x14ac:dyDescent="0.2">
      <c r="B1821" s="85"/>
      <c r="D1821" s="123"/>
      <c r="E1821" s="84"/>
      <c r="F1821" s="84"/>
      <c r="G1821" s="84"/>
      <c r="H1821" s="84"/>
      <c r="I1821" s="123"/>
      <c r="J1821" s="123"/>
      <c r="K1821" s="123"/>
      <c r="L1821" s="122"/>
      <c r="M1821" s="122"/>
    </row>
    <row r="1822" spans="2:13" x14ac:dyDescent="0.2">
      <c r="B1822" s="85"/>
      <c r="D1822" s="123"/>
      <c r="E1822" s="84"/>
      <c r="F1822" s="84"/>
      <c r="G1822" s="84"/>
      <c r="H1822" s="84"/>
      <c r="I1822" s="123"/>
      <c r="J1822" s="123"/>
      <c r="K1822" s="123"/>
      <c r="L1822" s="122"/>
      <c r="M1822" s="122"/>
    </row>
    <row r="1823" spans="2:13" x14ac:dyDescent="0.2">
      <c r="B1823" s="85"/>
      <c r="D1823" s="123"/>
      <c r="E1823" s="84"/>
      <c r="F1823" s="84"/>
      <c r="G1823" s="84"/>
      <c r="H1823" s="84"/>
      <c r="I1823" s="123"/>
      <c r="J1823" s="123"/>
      <c r="K1823" s="123"/>
      <c r="L1823" s="122"/>
      <c r="M1823" s="122"/>
    </row>
    <row r="1824" spans="2:13" x14ac:dyDescent="0.2">
      <c r="B1824" s="85"/>
      <c r="D1824" s="123"/>
      <c r="E1824" s="84"/>
      <c r="F1824" s="84"/>
      <c r="G1824" s="84"/>
      <c r="H1824" s="84"/>
      <c r="I1824" s="123"/>
      <c r="J1824" s="123"/>
      <c r="K1824" s="123"/>
      <c r="L1824" s="122"/>
      <c r="M1824" s="122"/>
    </row>
    <row r="1825" spans="2:13" x14ac:dyDescent="0.2">
      <c r="B1825" s="85"/>
      <c r="D1825" s="123"/>
      <c r="E1825" s="84"/>
      <c r="F1825" s="84"/>
      <c r="G1825" s="84"/>
      <c r="H1825" s="84"/>
      <c r="I1825" s="123"/>
      <c r="J1825" s="123"/>
      <c r="K1825" s="123"/>
      <c r="L1825" s="122"/>
      <c r="M1825" s="122"/>
    </row>
    <row r="1826" spans="2:13" x14ac:dyDescent="0.2">
      <c r="B1826" s="85"/>
      <c r="D1826" s="123"/>
      <c r="E1826" s="84"/>
      <c r="F1826" s="84"/>
      <c r="G1826" s="84"/>
      <c r="H1826" s="84"/>
      <c r="I1826" s="123"/>
      <c r="J1826" s="123"/>
      <c r="K1826" s="123"/>
      <c r="L1826" s="122"/>
      <c r="M1826" s="122"/>
    </row>
    <row r="1827" spans="2:13" x14ac:dyDescent="0.2">
      <c r="B1827" s="85"/>
      <c r="D1827" s="123"/>
      <c r="E1827" s="84"/>
      <c r="F1827" s="84"/>
      <c r="G1827" s="84"/>
      <c r="H1827" s="84"/>
      <c r="I1827" s="123"/>
      <c r="J1827" s="123"/>
      <c r="K1827" s="123"/>
      <c r="L1827" s="122"/>
      <c r="M1827" s="122"/>
    </row>
    <row r="1828" spans="2:13" x14ac:dyDescent="0.2">
      <c r="B1828" s="85"/>
      <c r="D1828" s="123"/>
      <c r="E1828" s="84"/>
      <c r="F1828" s="84"/>
      <c r="G1828" s="84"/>
      <c r="H1828" s="84"/>
      <c r="I1828" s="123"/>
      <c r="J1828" s="123"/>
      <c r="K1828" s="123"/>
      <c r="L1828" s="122"/>
      <c r="M1828" s="122"/>
    </row>
    <row r="1829" spans="2:13" x14ac:dyDescent="0.2">
      <c r="B1829" s="85"/>
      <c r="D1829" s="123"/>
      <c r="E1829" s="84"/>
      <c r="F1829" s="84"/>
      <c r="G1829" s="84"/>
      <c r="H1829" s="84"/>
      <c r="I1829" s="123"/>
      <c r="J1829" s="123"/>
      <c r="K1829" s="123"/>
      <c r="L1829" s="122"/>
      <c r="M1829" s="122"/>
    </row>
    <row r="1830" spans="2:13" x14ac:dyDescent="0.2">
      <c r="B1830" s="85"/>
      <c r="D1830" s="123"/>
      <c r="E1830" s="84"/>
      <c r="F1830" s="84"/>
      <c r="G1830" s="84"/>
      <c r="H1830" s="84"/>
      <c r="I1830" s="123"/>
      <c r="J1830" s="123"/>
      <c r="K1830" s="123"/>
      <c r="L1830" s="122"/>
      <c r="M1830" s="122"/>
    </row>
    <row r="1831" spans="2:13" x14ac:dyDescent="0.2">
      <c r="B1831" s="85"/>
      <c r="D1831" s="123"/>
      <c r="E1831" s="84"/>
      <c r="F1831" s="84"/>
      <c r="G1831" s="84"/>
      <c r="H1831" s="84"/>
      <c r="I1831" s="123"/>
      <c r="J1831" s="123"/>
      <c r="K1831" s="123"/>
      <c r="L1831" s="122"/>
      <c r="M1831" s="122"/>
    </row>
    <row r="1832" spans="2:13" x14ac:dyDescent="0.2">
      <c r="B1832" s="85"/>
      <c r="D1832" s="123"/>
      <c r="E1832" s="84"/>
      <c r="F1832" s="84"/>
      <c r="G1832" s="84"/>
      <c r="H1832" s="84"/>
      <c r="I1832" s="123"/>
      <c r="J1832" s="123"/>
      <c r="K1832" s="123"/>
      <c r="L1832" s="122"/>
      <c r="M1832" s="122"/>
    </row>
    <row r="1833" spans="2:13" x14ac:dyDescent="0.2">
      <c r="B1833" s="85"/>
      <c r="D1833" s="123"/>
      <c r="E1833" s="84"/>
      <c r="F1833" s="84"/>
      <c r="G1833" s="84"/>
      <c r="H1833" s="84"/>
      <c r="I1833" s="123"/>
      <c r="J1833" s="123"/>
      <c r="K1833" s="123"/>
      <c r="L1833" s="122"/>
      <c r="M1833" s="122"/>
    </row>
    <row r="1834" spans="2:13" x14ac:dyDescent="0.2">
      <c r="B1834" s="85"/>
      <c r="D1834" s="123"/>
      <c r="E1834" s="84"/>
      <c r="F1834" s="84"/>
      <c r="G1834" s="84"/>
      <c r="H1834" s="84"/>
      <c r="I1834" s="123"/>
      <c r="J1834" s="123"/>
      <c r="K1834" s="123"/>
      <c r="L1834" s="122"/>
      <c r="M1834" s="122"/>
    </row>
    <row r="1835" spans="2:13" x14ac:dyDescent="0.2">
      <c r="B1835" s="85"/>
      <c r="D1835" s="123"/>
      <c r="E1835" s="84"/>
      <c r="F1835" s="84"/>
      <c r="G1835" s="84"/>
      <c r="H1835" s="84"/>
      <c r="I1835" s="123"/>
      <c r="J1835" s="123"/>
      <c r="K1835" s="123"/>
      <c r="L1835" s="122"/>
      <c r="M1835" s="122"/>
    </row>
    <row r="1836" spans="2:13" x14ac:dyDescent="0.2">
      <c r="B1836" s="85"/>
      <c r="D1836" s="123"/>
      <c r="E1836" s="84"/>
      <c r="F1836" s="84"/>
      <c r="G1836" s="84"/>
      <c r="H1836" s="84"/>
      <c r="I1836" s="123"/>
      <c r="J1836" s="123"/>
      <c r="K1836" s="123"/>
      <c r="L1836" s="122"/>
      <c r="M1836" s="122"/>
    </row>
    <row r="1837" spans="2:13" x14ac:dyDescent="0.2">
      <c r="B1837" s="85"/>
      <c r="D1837" s="123"/>
      <c r="E1837" s="84"/>
      <c r="F1837" s="84"/>
      <c r="G1837" s="84"/>
      <c r="H1837" s="84"/>
      <c r="I1837" s="123"/>
      <c r="J1837" s="123"/>
      <c r="K1837" s="123"/>
      <c r="L1837" s="122"/>
      <c r="M1837" s="122"/>
    </row>
    <row r="1838" spans="2:13" x14ac:dyDescent="0.2">
      <c r="B1838" s="85"/>
      <c r="D1838" s="123"/>
      <c r="E1838" s="84"/>
      <c r="F1838" s="84"/>
      <c r="G1838" s="84"/>
      <c r="H1838" s="84"/>
      <c r="I1838" s="123"/>
      <c r="J1838" s="123"/>
      <c r="K1838" s="123"/>
      <c r="L1838" s="122"/>
      <c r="M1838" s="122"/>
    </row>
    <row r="1839" spans="2:13" x14ac:dyDescent="0.2">
      <c r="B1839" s="85"/>
      <c r="D1839" s="123"/>
      <c r="E1839" s="84"/>
      <c r="F1839" s="84"/>
      <c r="G1839" s="84"/>
      <c r="H1839" s="84"/>
      <c r="I1839" s="123"/>
      <c r="J1839" s="123"/>
      <c r="K1839" s="123"/>
      <c r="L1839" s="122"/>
      <c r="M1839" s="122"/>
    </row>
    <row r="1840" spans="2:13" x14ac:dyDescent="0.2">
      <c r="B1840" s="85"/>
      <c r="D1840" s="123"/>
      <c r="E1840" s="84"/>
      <c r="F1840" s="84"/>
      <c r="G1840" s="84"/>
      <c r="H1840" s="84"/>
      <c r="I1840" s="123"/>
      <c r="J1840" s="123"/>
      <c r="K1840" s="123"/>
      <c r="L1840" s="122"/>
      <c r="M1840" s="122"/>
    </row>
    <row r="1841" spans="2:13" x14ac:dyDescent="0.2">
      <c r="B1841" s="85"/>
      <c r="D1841" s="123"/>
      <c r="E1841" s="84"/>
      <c r="F1841" s="84"/>
      <c r="G1841" s="84"/>
      <c r="H1841" s="84"/>
      <c r="I1841" s="123"/>
      <c r="J1841" s="123"/>
      <c r="K1841" s="123"/>
      <c r="L1841" s="122"/>
      <c r="M1841" s="122"/>
    </row>
    <row r="1842" spans="2:13" x14ac:dyDescent="0.2">
      <c r="B1842" s="85"/>
      <c r="D1842" s="123"/>
      <c r="E1842" s="84"/>
      <c r="F1842" s="84"/>
      <c r="G1842" s="84"/>
      <c r="H1842" s="84"/>
      <c r="I1842" s="123"/>
      <c r="J1842" s="123"/>
      <c r="K1842" s="123"/>
      <c r="L1842" s="122"/>
      <c r="M1842" s="122"/>
    </row>
    <row r="1843" spans="2:13" x14ac:dyDescent="0.2">
      <c r="B1843" s="85"/>
      <c r="D1843" s="123"/>
      <c r="E1843" s="84"/>
      <c r="F1843" s="84"/>
      <c r="G1843" s="84"/>
      <c r="H1843" s="84"/>
      <c r="I1843" s="123"/>
      <c r="J1843" s="123"/>
      <c r="K1843" s="123"/>
      <c r="L1843" s="122"/>
      <c r="M1843" s="122"/>
    </row>
    <row r="1844" spans="2:13" x14ac:dyDescent="0.2">
      <c r="B1844" s="85"/>
      <c r="D1844" s="123"/>
      <c r="E1844" s="84"/>
      <c r="F1844" s="84"/>
      <c r="G1844" s="84"/>
      <c r="H1844" s="84"/>
      <c r="I1844" s="123"/>
      <c r="J1844" s="123"/>
      <c r="K1844" s="123"/>
      <c r="L1844" s="122"/>
      <c r="M1844" s="122"/>
    </row>
    <row r="1845" spans="2:13" x14ac:dyDescent="0.2">
      <c r="B1845" s="85"/>
      <c r="D1845" s="123"/>
      <c r="E1845" s="84"/>
      <c r="F1845" s="84"/>
      <c r="G1845" s="84"/>
      <c r="H1845" s="84"/>
      <c r="I1845" s="123"/>
      <c r="J1845" s="123"/>
      <c r="K1845" s="123"/>
      <c r="L1845" s="122"/>
      <c r="M1845" s="122"/>
    </row>
    <row r="1846" spans="2:13" x14ac:dyDescent="0.2">
      <c r="B1846" s="85"/>
      <c r="D1846" s="123"/>
      <c r="E1846" s="84"/>
      <c r="F1846" s="84"/>
      <c r="G1846" s="84"/>
      <c r="H1846" s="84"/>
      <c r="I1846" s="123"/>
      <c r="J1846" s="123"/>
      <c r="K1846" s="123"/>
      <c r="L1846" s="122"/>
      <c r="M1846" s="122"/>
    </row>
    <row r="1847" spans="2:13" x14ac:dyDescent="0.2">
      <c r="B1847" s="85"/>
      <c r="D1847" s="123"/>
      <c r="E1847" s="84"/>
      <c r="F1847" s="84"/>
      <c r="G1847" s="84"/>
      <c r="H1847" s="84"/>
      <c r="I1847" s="123"/>
      <c r="J1847" s="123"/>
      <c r="K1847" s="123"/>
      <c r="L1847" s="122"/>
      <c r="M1847" s="122"/>
    </row>
    <row r="1848" spans="2:13" x14ac:dyDescent="0.2">
      <c r="B1848" s="85"/>
      <c r="D1848" s="123"/>
      <c r="E1848" s="84"/>
      <c r="F1848" s="84"/>
      <c r="G1848" s="84"/>
      <c r="H1848" s="84"/>
      <c r="I1848" s="123"/>
      <c r="J1848" s="123"/>
      <c r="K1848" s="123"/>
      <c r="L1848" s="122"/>
      <c r="M1848" s="122"/>
    </row>
    <row r="1849" spans="2:13" x14ac:dyDescent="0.2">
      <c r="B1849" s="85"/>
      <c r="D1849" s="123"/>
      <c r="E1849" s="84"/>
      <c r="F1849" s="84"/>
      <c r="G1849" s="84"/>
      <c r="H1849" s="84"/>
      <c r="I1849" s="123"/>
      <c r="J1849" s="123"/>
      <c r="K1849" s="123"/>
      <c r="L1849" s="122"/>
      <c r="M1849" s="122"/>
    </row>
    <row r="1850" spans="2:13" x14ac:dyDescent="0.2">
      <c r="B1850" s="85"/>
      <c r="D1850" s="123"/>
      <c r="E1850" s="84"/>
      <c r="F1850" s="84"/>
      <c r="G1850" s="84"/>
      <c r="H1850" s="84"/>
      <c r="I1850" s="123"/>
      <c r="J1850" s="123"/>
      <c r="K1850" s="123"/>
      <c r="L1850" s="122"/>
      <c r="M1850" s="122"/>
    </row>
    <row r="1851" spans="2:13" x14ac:dyDescent="0.2">
      <c r="B1851" s="85"/>
      <c r="D1851" s="123"/>
      <c r="E1851" s="84"/>
      <c r="F1851" s="84"/>
      <c r="G1851" s="84"/>
      <c r="H1851" s="84"/>
      <c r="I1851" s="123"/>
      <c r="J1851" s="123"/>
      <c r="K1851" s="123"/>
      <c r="L1851" s="122"/>
      <c r="M1851" s="122"/>
    </row>
    <row r="1852" spans="2:13" x14ac:dyDescent="0.2">
      <c r="B1852" s="85"/>
      <c r="D1852" s="123"/>
      <c r="E1852" s="84"/>
      <c r="F1852" s="84"/>
      <c r="G1852" s="84"/>
      <c r="H1852" s="84"/>
      <c r="I1852" s="123"/>
      <c r="J1852" s="123"/>
      <c r="K1852" s="123"/>
      <c r="L1852" s="122"/>
      <c r="M1852" s="122"/>
    </row>
    <row r="1853" spans="2:13" x14ac:dyDescent="0.2">
      <c r="B1853" s="85"/>
      <c r="D1853" s="123"/>
      <c r="E1853" s="84"/>
      <c r="F1853" s="84"/>
      <c r="G1853" s="84"/>
      <c r="H1853" s="84"/>
      <c r="I1853" s="123"/>
      <c r="J1853" s="123"/>
      <c r="K1853" s="123"/>
      <c r="L1853" s="122"/>
      <c r="M1853" s="122"/>
    </row>
    <row r="1854" spans="2:13" x14ac:dyDescent="0.2">
      <c r="B1854" s="85"/>
      <c r="D1854" s="123"/>
      <c r="E1854" s="84"/>
      <c r="F1854" s="84"/>
      <c r="G1854" s="84"/>
      <c r="H1854" s="84"/>
      <c r="I1854" s="123"/>
      <c r="J1854" s="123"/>
      <c r="K1854" s="123"/>
      <c r="L1854" s="122"/>
      <c r="M1854" s="122"/>
    </row>
    <row r="1855" spans="2:13" x14ac:dyDescent="0.2">
      <c r="B1855" s="85"/>
      <c r="D1855" s="123"/>
      <c r="E1855" s="84"/>
      <c r="F1855" s="84"/>
      <c r="G1855" s="84"/>
      <c r="H1855" s="84"/>
      <c r="I1855" s="123"/>
      <c r="J1855" s="123"/>
      <c r="K1855" s="123"/>
      <c r="L1855" s="122"/>
      <c r="M1855" s="122"/>
    </row>
    <row r="1856" spans="2:13" x14ac:dyDescent="0.2">
      <c r="B1856" s="85"/>
      <c r="D1856" s="123"/>
      <c r="E1856" s="84"/>
      <c r="F1856" s="84"/>
      <c r="G1856" s="84"/>
      <c r="H1856" s="84"/>
      <c r="I1856" s="123"/>
      <c r="J1856" s="123"/>
      <c r="K1856" s="123"/>
      <c r="L1856" s="122"/>
      <c r="M1856" s="122"/>
    </row>
    <row r="1857" spans="2:13" x14ac:dyDescent="0.2">
      <c r="B1857" s="85"/>
      <c r="D1857" s="123"/>
      <c r="E1857" s="84"/>
      <c r="F1857" s="84"/>
      <c r="G1857" s="84"/>
      <c r="H1857" s="84"/>
      <c r="I1857" s="123"/>
      <c r="J1857" s="123"/>
      <c r="K1857" s="123"/>
      <c r="L1857" s="122"/>
      <c r="M1857" s="122"/>
    </row>
    <row r="1858" spans="2:13" x14ac:dyDescent="0.2">
      <c r="B1858" s="85"/>
      <c r="D1858" s="123"/>
      <c r="E1858" s="84"/>
      <c r="F1858" s="84"/>
      <c r="G1858" s="84"/>
      <c r="H1858" s="84"/>
      <c r="I1858" s="123"/>
      <c r="J1858" s="123"/>
      <c r="K1858" s="123"/>
      <c r="L1858" s="122"/>
      <c r="M1858" s="122"/>
    </row>
    <row r="1859" spans="2:13" x14ac:dyDescent="0.2">
      <c r="B1859" s="85"/>
      <c r="D1859" s="123"/>
      <c r="E1859" s="84"/>
      <c r="F1859" s="84"/>
      <c r="G1859" s="84"/>
      <c r="H1859" s="84"/>
      <c r="I1859" s="123"/>
      <c r="J1859" s="123"/>
      <c r="K1859" s="123"/>
      <c r="L1859" s="122"/>
      <c r="M1859" s="122"/>
    </row>
    <row r="1860" spans="2:13" x14ac:dyDescent="0.2">
      <c r="B1860" s="85"/>
      <c r="D1860" s="123"/>
      <c r="E1860" s="84"/>
      <c r="F1860" s="84"/>
      <c r="G1860" s="84"/>
      <c r="H1860" s="84"/>
      <c r="I1860" s="123"/>
      <c r="J1860" s="123"/>
      <c r="K1860" s="123"/>
      <c r="L1860" s="122"/>
      <c r="M1860" s="122"/>
    </row>
    <row r="1861" spans="2:13" x14ac:dyDescent="0.2">
      <c r="B1861" s="85"/>
      <c r="D1861" s="123"/>
      <c r="E1861" s="84"/>
      <c r="F1861" s="84"/>
      <c r="G1861" s="84"/>
      <c r="H1861" s="84"/>
      <c r="I1861" s="123"/>
      <c r="J1861" s="123"/>
      <c r="K1861" s="123"/>
      <c r="L1861" s="122"/>
      <c r="M1861" s="122"/>
    </row>
    <row r="1862" spans="2:13" x14ac:dyDescent="0.2">
      <c r="B1862" s="85"/>
      <c r="D1862" s="123"/>
      <c r="E1862" s="84"/>
      <c r="F1862" s="84"/>
      <c r="G1862" s="84"/>
      <c r="H1862" s="84"/>
      <c r="I1862" s="123"/>
      <c r="J1862" s="123"/>
      <c r="K1862" s="123"/>
      <c r="L1862" s="122"/>
      <c r="M1862" s="122"/>
    </row>
    <row r="1863" spans="2:13" x14ac:dyDescent="0.2">
      <c r="B1863" s="85"/>
      <c r="D1863" s="123"/>
      <c r="E1863" s="84"/>
      <c r="F1863" s="84"/>
      <c r="G1863" s="84"/>
      <c r="H1863" s="84"/>
      <c r="I1863" s="123"/>
      <c r="J1863" s="123"/>
      <c r="K1863" s="123"/>
      <c r="L1863" s="122"/>
      <c r="M1863" s="122"/>
    </row>
    <row r="1864" spans="2:13" x14ac:dyDescent="0.2">
      <c r="B1864" s="85"/>
      <c r="D1864" s="123"/>
      <c r="E1864" s="84"/>
      <c r="F1864" s="84"/>
      <c r="G1864" s="84"/>
      <c r="H1864" s="84"/>
      <c r="I1864" s="123"/>
      <c r="J1864" s="123"/>
      <c r="K1864" s="123"/>
      <c r="L1864" s="122"/>
      <c r="M1864" s="122"/>
    </row>
    <row r="1865" spans="2:13" x14ac:dyDescent="0.2">
      <c r="B1865" s="85"/>
      <c r="D1865" s="123"/>
      <c r="E1865" s="84"/>
      <c r="F1865" s="84"/>
      <c r="G1865" s="84"/>
      <c r="H1865" s="84"/>
      <c r="I1865" s="123"/>
      <c r="J1865" s="123"/>
      <c r="K1865" s="123"/>
      <c r="L1865" s="122"/>
      <c r="M1865" s="122"/>
    </row>
    <row r="1866" spans="2:13" x14ac:dyDescent="0.2">
      <c r="B1866" s="85"/>
      <c r="D1866" s="123"/>
      <c r="E1866" s="84"/>
      <c r="F1866" s="84"/>
      <c r="G1866" s="84"/>
      <c r="H1866" s="84"/>
      <c r="I1866" s="123"/>
      <c r="J1866" s="123"/>
      <c r="K1866" s="123"/>
      <c r="L1866" s="122"/>
      <c r="M1866" s="122"/>
    </row>
    <row r="1867" spans="2:13" x14ac:dyDescent="0.2">
      <c r="B1867" s="85"/>
      <c r="D1867" s="123"/>
      <c r="E1867" s="84"/>
      <c r="F1867" s="84"/>
      <c r="G1867" s="84"/>
      <c r="H1867" s="84"/>
      <c r="I1867" s="123"/>
      <c r="J1867" s="123"/>
      <c r="K1867" s="123"/>
      <c r="L1867" s="122"/>
      <c r="M1867" s="122"/>
    </row>
    <row r="1868" spans="2:13" x14ac:dyDescent="0.2">
      <c r="B1868" s="85"/>
      <c r="D1868" s="123"/>
      <c r="E1868" s="84"/>
      <c r="F1868" s="84"/>
      <c r="G1868" s="84"/>
      <c r="H1868" s="84"/>
      <c r="I1868" s="123"/>
      <c r="J1868" s="123"/>
      <c r="K1868" s="123"/>
      <c r="L1868" s="122"/>
      <c r="M1868" s="122"/>
    </row>
    <row r="1869" spans="2:13" x14ac:dyDescent="0.2">
      <c r="B1869" s="85"/>
      <c r="D1869" s="123"/>
      <c r="E1869" s="84"/>
      <c r="F1869" s="84"/>
      <c r="G1869" s="84"/>
      <c r="H1869" s="84"/>
      <c r="I1869" s="123"/>
      <c r="J1869" s="123"/>
      <c r="K1869" s="123"/>
      <c r="L1869" s="122"/>
      <c r="M1869" s="122"/>
    </row>
    <row r="1870" spans="2:13" x14ac:dyDescent="0.2">
      <c r="B1870" s="85"/>
      <c r="D1870" s="123"/>
      <c r="E1870" s="84"/>
      <c r="F1870" s="84"/>
      <c r="G1870" s="84"/>
      <c r="H1870" s="84"/>
      <c r="I1870" s="123"/>
      <c r="J1870" s="123"/>
      <c r="K1870" s="123"/>
      <c r="L1870" s="122"/>
      <c r="M1870" s="122"/>
    </row>
    <row r="1871" spans="2:13" x14ac:dyDescent="0.2">
      <c r="B1871" s="85"/>
      <c r="D1871" s="123"/>
      <c r="E1871" s="84"/>
      <c r="F1871" s="84"/>
      <c r="G1871" s="84"/>
      <c r="H1871" s="84"/>
      <c r="I1871" s="123"/>
      <c r="J1871" s="123"/>
      <c r="K1871" s="123"/>
      <c r="L1871" s="122"/>
      <c r="M1871" s="122"/>
    </row>
    <row r="1872" spans="2:13" x14ac:dyDescent="0.2">
      <c r="B1872" s="85"/>
      <c r="D1872" s="123"/>
      <c r="E1872" s="84"/>
      <c r="F1872" s="84"/>
      <c r="G1872" s="84"/>
      <c r="H1872" s="84"/>
      <c r="I1872" s="123"/>
      <c r="J1872" s="123"/>
      <c r="K1872" s="123"/>
      <c r="L1872" s="122"/>
      <c r="M1872" s="122"/>
    </row>
    <row r="1873" spans="2:13" x14ac:dyDescent="0.2">
      <c r="B1873" s="85"/>
      <c r="D1873" s="123"/>
      <c r="E1873" s="84"/>
      <c r="F1873" s="84"/>
      <c r="G1873" s="84"/>
      <c r="H1873" s="84"/>
      <c r="I1873" s="123"/>
      <c r="J1873" s="123"/>
      <c r="K1873" s="123"/>
      <c r="L1873" s="122"/>
      <c r="M1873" s="122"/>
    </row>
    <row r="1874" spans="2:13" x14ac:dyDescent="0.2">
      <c r="B1874" s="85"/>
      <c r="D1874" s="123"/>
      <c r="E1874" s="84"/>
      <c r="F1874" s="84"/>
      <c r="G1874" s="84"/>
      <c r="H1874" s="84"/>
      <c r="I1874" s="123"/>
      <c r="J1874" s="123"/>
      <c r="K1874" s="123"/>
      <c r="L1874" s="122"/>
      <c r="M1874" s="122"/>
    </row>
    <row r="1875" spans="2:13" x14ac:dyDescent="0.2">
      <c r="B1875" s="85"/>
      <c r="D1875" s="123"/>
      <c r="E1875" s="84"/>
      <c r="F1875" s="84"/>
      <c r="G1875" s="84"/>
      <c r="H1875" s="84"/>
      <c r="I1875" s="123"/>
      <c r="J1875" s="123"/>
      <c r="K1875" s="123"/>
      <c r="L1875" s="122"/>
      <c r="M1875" s="122"/>
    </row>
    <row r="1876" spans="2:13" x14ac:dyDescent="0.2">
      <c r="B1876" s="85"/>
      <c r="D1876" s="123"/>
      <c r="E1876" s="84"/>
      <c r="F1876" s="84"/>
      <c r="G1876" s="84"/>
      <c r="H1876" s="84"/>
      <c r="I1876" s="123"/>
      <c r="J1876" s="123"/>
      <c r="K1876" s="123"/>
      <c r="L1876" s="122"/>
      <c r="M1876" s="122"/>
    </row>
    <row r="1877" spans="2:13" x14ac:dyDescent="0.2">
      <c r="B1877" s="85"/>
      <c r="D1877" s="123"/>
      <c r="E1877" s="84"/>
      <c r="F1877" s="84"/>
      <c r="G1877" s="84"/>
      <c r="H1877" s="84"/>
      <c r="I1877" s="123"/>
      <c r="J1877" s="123"/>
      <c r="K1877" s="123"/>
      <c r="L1877" s="122"/>
      <c r="M1877" s="122"/>
    </row>
    <row r="1878" spans="2:13" x14ac:dyDescent="0.2">
      <c r="B1878" s="85"/>
      <c r="D1878" s="123"/>
      <c r="E1878" s="84"/>
      <c r="F1878" s="84"/>
      <c r="G1878" s="84"/>
      <c r="H1878" s="84"/>
      <c r="I1878" s="123"/>
      <c r="J1878" s="123"/>
      <c r="K1878" s="123"/>
      <c r="L1878" s="122"/>
      <c r="M1878" s="122"/>
    </row>
    <row r="1879" spans="2:13" x14ac:dyDescent="0.2">
      <c r="B1879" s="85"/>
      <c r="D1879" s="123"/>
      <c r="E1879" s="84"/>
      <c r="F1879" s="84"/>
      <c r="G1879" s="84"/>
      <c r="H1879" s="84"/>
      <c r="I1879" s="123"/>
      <c r="J1879" s="123"/>
      <c r="K1879" s="123"/>
      <c r="L1879" s="122"/>
      <c r="M1879" s="122"/>
    </row>
    <row r="1880" spans="2:13" x14ac:dyDescent="0.2">
      <c r="B1880" s="85"/>
      <c r="D1880" s="123"/>
      <c r="E1880" s="84"/>
      <c r="F1880" s="84"/>
      <c r="G1880" s="84"/>
      <c r="H1880" s="84"/>
      <c r="I1880" s="123"/>
      <c r="J1880" s="123"/>
      <c r="K1880" s="123"/>
      <c r="L1880" s="122"/>
      <c r="M1880" s="122"/>
    </row>
    <row r="1881" spans="2:13" x14ac:dyDescent="0.2">
      <c r="B1881" s="85"/>
      <c r="D1881" s="123"/>
      <c r="E1881" s="84"/>
      <c r="F1881" s="84"/>
      <c r="G1881" s="84"/>
      <c r="H1881" s="84"/>
      <c r="I1881" s="123"/>
      <c r="J1881" s="123"/>
      <c r="K1881" s="123"/>
      <c r="L1881" s="122"/>
      <c r="M1881" s="122"/>
    </row>
    <row r="1882" spans="2:13" x14ac:dyDescent="0.2">
      <c r="B1882" s="85"/>
      <c r="D1882" s="123"/>
      <c r="E1882" s="84"/>
      <c r="F1882" s="84"/>
      <c r="G1882" s="84"/>
      <c r="H1882" s="84"/>
      <c r="I1882" s="123"/>
      <c r="J1882" s="123"/>
      <c r="K1882" s="123"/>
      <c r="L1882" s="122"/>
      <c r="M1882" s="122"/>
    </row>
    <row r="1883" spans="2:13" x14ac:dyDescent="0.2">
      <c r="B1883" s="85"/>
      <c r="D1883" s="123"/>
      <c r="E1883" s="84"/>
      <c r="F1883" s="84"/>
      <c r="G1883" s="84"/>
      <c r="H1883" s="84"/>
      <c r="I1883" s="123"/>
      <c r="J1883" s="123"/>
      <c r="K1883" s="123"/>
      <c r="L1883" s="122"/>
      <c r="M1883" s="122"/>
    </row>
    <row r="1884" spans="2:13" x14ac:dyDescent="0.2">
      <c r="B1884" s="85"/>
      <c r="D1884" s="123"/>
      <c r="E1884" s="84"/>
      <c r="F1884" s="84"/>
      <c r="G1884" s="84"/>
      <c r="H1884" s="84"/>
      <c r="I1884" s="123"/>
      <c r="J1884" s="123"/>
      <c r="K1884" s="123"/>
      <c r="L1884" s="122"/>
      <c r="M1884" s="122"/>
    </row>
    <row r="1885" spans="2:13" x14ac:dyDescent="0.2">
      <c r="B1885" s="85"/>
      <c r="D1885" s="123"/>
      <c r="E1885" s="84"/>
      <c r="F1885" s="84"/>
      <c r="G1885" s="84"/>
      <c r="H1885" s="84"/>
      <c r="I1885" s="123"/>
      <c r="J1885" s="123"/>
      <c r="K1885" s="123"/>
      <c r="L1885" s="122"/>
      <c r="M1885" s="122"/>
    </row>
    <row r="1886" spans="2:13" x14ac:dyDescent="0.2">
      <c r="B1886" s="85"/>
      <c r="D1886" s="123"/>
      <c r="E1886" s="84"/>
      <c r="F1886" s="84"/>
      <c r="G1886" s="84"/>
      <c r="H1886" s="84"/>
      <c r="I1886" s="123"/>
      <c r="J1886" s="123"/>
      <c r="K1886" s="123"/>
      <c r="L1886" s="122"/>
      <c r="M1886" s="122"/>
    </row>
    <row r="1887" spans="2:13" x14ac:dyDescent="0.2">
      <c r="B1887" s="85"/>
      <c r="D1887" s="123"/>
      <c r="E1887" s="84"/>
      <c r="F1887" s="84"/>
      <c r="G1887" s="84"/>
      <c r="H1887" s="84"/>
      <c r="I1887" s="123"/>
      <c r="J1887" s="123"/>
      <c r="K1887" s="123"/>
      <c r="L1887" s="122"/>
      <c r="M1887" s="122"/>
    </row>
    <row r="1888" spans="2:13" x14ac:dyDescent="0.2">
      <c r="B1888" s="85"/>
      <c r="D1888" s="123"/>
      <c r="E1888" s="84"/>
      <c r="F1888" s="84"/>
      <c r="G1888" s="84"/>
      <c r="H1888" s="84"/>
      <c r="I1888" s="123"/>
      <c r="J1888" s="123"/>
      <c r="K1888" s="123"/>
      <c r="L1888" s="122"/>
      <c r="M1888" s="122"/>
    </row>
    <row r="1889" spans="2:13" x14ac:dyDescent="0.2">
      <c r="B1889" s="85"/>
      <c r="D1889" s="123"/>
      <c r="E1889" s="84"/>
      <c r="F1889" s="84"/>
      <c r="G1889" s="84"/>
      <c r="H1889" s="84"/>
      <c r="I1889" s="123"/>
      <c r="J1889" s="123"/>
      <c r="K1889" s="123"/>
      <c r="L1889" s="122"/>
      <c r="M1889" s="122"/>
    </row>
    <row r="1890" spans="2:13" x14ac:dyDescent="0.2">
      <c r="B1890" s="85"/>
      <c r="D1890" s="123"/>
      <c r="E1890" s="84"/>
      <c r="F1890" s="84"/>
      <c r="G1890" s="84"/>
      <c r="H1890" s="84"/>
      <c r="I1890" s="123"/>
      <c r="J1890" s="123"/>
      <c r="K1890" s="123"/>
      <c r="L1890" s="122"/>
      <c r="M1890" s="122"/>
    </row>
    <row r="1891" spans="2:13" x14ac:dyDescent="0.2">
      <c r="B1891" s="85"/>
      <c r="D1891" s="123"/>
      <c r="E1891" s="84"/>
      <c r="F1891" s="84"/>
      <c r="G1891" s="84"/>
      <c r="H1891" s="84"/>
      <c r="I1891" s="123"/>
      <c r="J1891" s="123"/>
      <c r="K1891" s="123"/>
      <c r="L1891" s="122"/>
      <c r="M1891" s="122"/>
    </row>
    <row r="1892" spans="2:13" x14ac:dyDescent="0.2">
      <c r="B1892" s="85"/>
      <c r="D1892" s="123"/>
      <c r="E1892" s="84"/>
      <c r="F1892" s="84"/>
      <c r="G1892" s="84"/>
      <c r="H1892" s="84"/>
      <c r="I1892" s="123"/>
      <c r="J1892" s="123"/>
      <c r="K1892" s="123"/>
      <c r="L1892" s="122"/>
      <c r="M1892" s="122"/>
    </row>
    <row r="1893" spans="2:13" x14ac:dyDescent="0.2">
      <c r="B1893" s="85"/>
      <c r="D1893" s="123"/>
      <c r="E1893" s="84"/>
      <c r="F1893" s="84"/>
      <c r="G1893" s="84"/>
      <c r="H1893" s="84"/>
      <c r="I1893" s="123"/>
      <c r="J1893" s="123"/>
      <c r="K1893" s="123"/>
      <c r="L1893" s="122"/>
      <c r="M1893" s="122"/>
    </row>
    <row r="1894" spans="2:13" x14ac:dyDescent="0.2">
      <c r="B1894" s="85"/>
      <c r="D1894" s="123"/>
      <c r="E1894" s="84"/>
      <c r="F1894" s="84"/>
      <c r="G1894" s="84"/>
      <c r="H1894" s="84"/>
      <c r="I1894" s="123"/>
      <c r="J1894" s="123"/>
      <c r="K1894" s="123"/>
      <c r="L1894" s="122"/>
      <c r="M1894" s="122"/>
    </row>
    <row r="1895" spans="2:13" x14ac:dyDescent="0.2">
      <c r="B1895" s="85"/>
      <c r="D1895" s="123"/>
      <c r="E1895" s="84"/>
      <c r="F1895" s="84"/>
      <c r="G1895" s="84"/>
      <c r="H1895" s="84"/>
      <c r="I1895" s="123"/>
      <c r="J1895" s="123"/>
      <c r="K1895" s="123"/>
      <c r="L1895" s="122"/>
      <c r="M1895" s="122"/>
    </row>
    <row r="1896" spans="2:13" x14ac:dyDescent="0.2">
      <c r="B1896" s="85"/>
      <c r="D1896" s="123"/>
      <c r="E1896" s="84"/>
      <c r="F1896" s="84"/>
      <c r="G1896" s="84"/>
      <c r="H1896" s="84"/>
      <c r="I1896" s="123"/>
      <c r="J1896" s="123"/>
      <c r="K1896" s="123"/>
      <c r="L1896" s="122"/>
      <c r="M1896" s="122"/>
    </row>
    <row r="1897" spans="2:13" x14ac:dyDescent="0.2">
      <c r="B1897" s="85"/>
      <c r="D1897" s="123"/>
      <c r="E1897" s="84"/>
      <c r="F1897" s="84"/>
      <c r="G1897" s="84"/>
      <c r="H1897" s="84"/>
      <c r="I1897" s="123"/>
      <c r="J1897" s="123"/>
      <c r="K1897" s="123"/>
      <c r="L1897" s="122"/>
      <c r="M1897" s="122"/>
    </row>
    <row r="1898" spans="2:13" x14ac:dyDescent="0.2">
      <c r="B1898" s="85"/>
      <c r="D1898" s="123"/>
      <c r="E1898" s="84"/>
      <c r="F1898" s="84"/>
      <c r="G1898" s="84"/>
      <c r="H1898" s="84"/>
      <c r="I1898" s="123"/>
      <c r="J1898" s="123"/>
      <c r="K1898" s="123"/>
      <c r="L1898" s="122"/>
      <c r="M1898" s="122"/>
    </row>
    <row r="1899" spans="2:13" x14ac:dyDescent="0.2">
      <c r="B1899" s="85"/>
      <c r="D1899" s="123"/>
      <c r="E1899" s="84"/>
      <c r="F1899" s="84"/>
      <c r="G1899" s="84"/>
      <c r="H1899" s="84"/>
      <c r="I1899" s="123"/>
      <c r="J1899" s="123"/>
      <c r="K1899" s="123"/>
      <c r="L1899" s="122"/>
      <c r="M1899" s="122"/>
    </row>
    <row r="1900" spans="2:13" x14ac:dyDescent="0.2">
      <c r="B1900" s="85"/>
      <c r="D1900" s="123"/>
      <c r="E1900" s="84"/>
      <c r="F1900" s="84"/>
      <c r="G1900" s="84"/>
      <c r="H1900" s="84"/>
      <c r="I1900" s="123"/>
      <c r="J1900" s="123"/>
      <c r="K1900" s="123"/>
      <c r="L1900" s="122"/>
      <c r="M1900" s="122"/>
    </row>
    <row r="1901" spans="2:13" x14ac:dyDescent="0.2">
      <c r="B1901" s="85"/>
      <c r="D1901" s="123"/>
      <c r="E1901" s="84"/>
      <c r="F1901" s="84"/>
      <c r="G1901" s="84"/>
      <c r="H1901" s="84"/>
      <c r="I1901" s="123"/>
      <c r="J1901" s="123"/>
      <c r="K1901" s="123"/>
      <c r="L1901" s="122"/>
      <c r="M1901" s="122"/>
    </row>
    <row r="1902" spans="2:13" x14ac:dyDescent="0.2">
      <c r="B1902" s="85"/>
      <c r="D1902" s="123"/>
      <c r="E1902" s="84"/>
      <c r="F1902" s="84"/>
      <c r="G1902" s="84"/>
      <c r="H1902" s="84"/>
      <c r="I1902" s="123"/>
      <c r="J1902" s="123"/>
      <c r="K1902" s="123"/>
      <c r="L1902" s="122"/>
      <c r="M1902" s="122"/>
    </row>
    <row r="1903" spans="2:13" x14ac:dyDescent="0.2">
      <c r="B1903" s="85"/>
      <c r="D1903" s="123"/>
      <c r="E1903" s="84"/>
      <c r="F1903" s="84"/>
      <c r="G1903" s="84"/>
      <c r="H1903" s="84"/>
      <c r="I1903" s="123"/>
      <c r="J1903" s="123"/>
      <c r="K1903" s="123"/>
      <c r="L1903" s="122"/>
      <c r="M1903" s="122"/>
    </row>
    <row r="1904" spans="2:13" x14ac:dyDescent="0.2">
      <c r="B1904" s="85"/>
      <c r="D1904" s="123"/>
      <c r="E1904" s="84"/>
      <c r="F1904" s="84"/>
      <c r="G1904" s="84"/>
      <c r="H1904" s="84"/>
      <c r="I1904" s="123"/>
      <c r="J1904" s="123"/>
      <c r="K1904" s="123"/>
      <c r="L1904" s="122"/>
      <c r="M1904" s="122"/>
    </row>
    <row r="1905" spans="2:13" x14ac:dyDescent="0.2">
      <c r="B1905" s="85"/>
      <c r="D1905" s="123"/>
      <c r="E1905" s="84"/>
      <c r="F1905" s="84"/>
      <c r="G1905" s="84"/>
      <c r="H1905" s="84"/>
      <c r="I1905" s="123"/>
      <c r="J1905" s="123"/>
      <c r="K1905" s="123"/>
      <c r="L1905" s="122"/>
      <c r="M1905" s="122"/>
    </row>
    <row r="1906" spans="2:13" x14ac:dyDescent="0.2">
      <c r="B1906" s="85"/>
      <c r="D1906" s="123"/>
      <c r="E1906" s="84"/>
      <c r="F1906" s="84"/>
      <c r="G1906" s="84"/>
      <c r="H1906" s="84"/>
      <c r="I1906" s="123"/>
      <c r="J1906" s="123"/>
      <c r="K1906" s="123"/>
      <c r="L1906" s="122"/>
      <c r="M1906" s="122"/>
    </row>
    <row r="1907" spans="2:13" x14ac:dyDescent="0.2">
      <c r="B1907" s="85"/>
      <c r="D1907" s="123"/>
      <c r="E1907" s="84"/>
      <c r="F1907" s="84"/>
      <c r="G1907" s="84"/>
      <c r="H1907" s="84"/>
      <c r="I1907" s="123"/>
      <c r="J1907" s="123"/>
      <c r="K1907" s="123"/>
      <c r="L1907" s="122"/>
      <c r="M1907" s="122"/>
    </row>
    <row r="1908" spans="2:13" x14ac:dyDescent="0.2">
      <c r="B1908" s="85"/>
      <c r="D1908" s="123"/>
      <c r="E1908" s="84"/>
      <c r="F1908" s="84"/>
      <c r="G1908" s="84"/>
      <c r="H1908" s="84"/>
      <c r="I1908" s="123"/>
      <c r="J1908" s="123"/>
      <c r="K1908" s="123"/>
      <c r="L1908" s="122"/>
      <c r="M1908" s="122"/>
    </row>
    <row r="1909" spans="2:13" x14ac:dyDescent="0.2">
      <c r="B1909" s="85"/>
      <c r="D1909" s="123"/>
      <c r="E1909" s="84"/>
      <c r="F1909" s="84"/>
      <c r="G1909" s="84"/>
      <c r="H1909" s="84"/>
      <c r="I1909" s="123"/>
      <c r="J1909" s="123"/>
      <c r="K1909" s="123"/>
      <c r="L1909" s="122"/>
      <c r="M1909" s="122"/>
    </row>
    <row r="1910" spans="2:13" x14ac:dyDescent="0.2">
      <c r="B1910" s="85"/>
      <c r="D1910" s="123"/>
      <c r="E1910" s="84"/>
      <c r="F1910" s="84"/>
      <c r="G1910" s="84"/>
      <c r="H1910" s="84"/>
      <c r="I1910" s="123"/>
      <c r="J1910" s="123"/>
      <c r="K1910" s="123"/>
      <c r="L1910" s="122"/>
      <c r="M1910" s="122"/>
    </row>
    <row r="1911" spans="2:13" x14ac:dyDescent="0.2">
      <c r="B1911" s="85"/>
      <c r="D1911" s="123"/>
      <c r="E1911" s="84"/>
      <c r="F1911" s="84"/>
      <c r="G1911" s="84"/>
      <c r="H1911" s="84"/>
      <c r="I1911" s="123"/>
      <c r="J1911" s="123"/>
      <c r="K1911" s="123"/>
      <c r="L1911" s="122"/>
      <c r="M1911" s="122"/>
    </row>
    <row r="1912" spans="2:13" x14ac:dyDescent="0.2">
      <c r="B1912" s="85"/>
      <c r="D1912" s="123"/>
      <c r="E1912" s="84"/>
      <c r="F1912" s="84"/>
      <c r="G1912" s="84"/>
      <c r="H1912" s="84"/>
      <c r="I1912" s="123"/>
      <c r="J1912" s="123"/>
      <c r="K1912" s="123"/>
      <c r="L1912" s="122"/>
      <c r="M1912" s="122"/>
    </row>
    <row r="1913" spans="2:13" x14ac:dyDescent="0.2">
      <c r="B1913" s="85"/>
      <c r="D1913" s="123"/>
      <c r="E1913" s="84"/>
      <c r="F1913" s="84"/>
      <c r="G1913" s="84"/>
      <c r="H1913" s="84"/>
      <c r="I1913" s="123"/>
      <c r="J1913" s="123"/>
      <c r="K1913" s="123"/>
      <c r="L1913" s="122"/>
      <c r="M1913" s="122"/>
    </row>
    <row r="1914" spans="2:13" x14ac:dyDescent="0.2">
      <c r="B1914" s="85"/>
      <c r="D1914" s="123"/>
      <c r="E1914" s="84"/>
      <c r="F1914" s="84"/>
      <c r="G1914" s="84"/>
      <c r="H1914" s="84"/>
      <c r="I1914" s="123"/>
      <c r="J1914" s="123"/>
      <c r="K1914" s="123"/>
      <c r="L1914" s="122"/>
      <c r="M1914" s="122"/>
    </row>
    <row r="1915" spans="2:13" x14ac:dyDescent="0.2">
      <c r="B1915" s="85"/>
      <c r="D1915" s="123"/>
      <c r="E1915" s="84"/>
      <c r="F1915" s="84"/>
      <c r="G1915" s="84"/>
      <c r="H1915" s="84"/>
      <c r="I1915" s="123"/>
      <c r="J1915" s="123"/>
      <c r="K1915" s="123"/>
      <c r="L1915" s="122"/>
      <c r="M1915" s="122"/>
    </row>
    <row r="1916" spans="2:13" x14ac:dyDescent="0.2">
      <c r="B1916" s="85"/>
      <c r="D1916" s="123"/>
      <c r="E1916" s="84"/>
      <c r="F1916" s="84"/>
      <c r="G1916" s="84"/>
      <c r="H1916" s="84"/>
      <c r="I1916" s="123"/>
      <c r="J1916" s="123"/>
      <c r="K1916" s="123"/>
      <c r="L1916" s="122"/>
      <c r="M1916" s="122"/>
    </row>
    <row r="1917" spans="2:13" x14ac:dyDescent="0.2">
      <c r="B1917" s="85"/>
      <c r="D1917" s="123"/>
      <c r="E1917" s="84"/>
      <c r="F1917" s="84"/>
      <c r="G1917" s="84"/>
      <c r="H1917" s="84"/>
      <c r="I1917" s="123"/>
      <c r="J1917" s="123"/>
      <c r="K1917" s="123"/>
      <c r="L1917" s="122"/>
      <c r="M1917" s="122"/>
    </row>
    <row r="1918" spans="2:13" x14ac:dyDescent="0.2">
      <c r="B1918" s="85"/>
      <c r="D1918" s="123"/>
      <c r="E1918" s="84"/>
      <c r="F1918" s="84"/>
      <c r="G1918" s="84"/>
      <c r="H1918" s="84"/>
      <c r="I1918" s="123"/>
      <c r="J1918" s="123"/>
      <c r="K1918" s="123"/>
      <c r="L1918" s="122"/>
      <c r="M1918" s="122"/>
    </row>
    <row r="1919" spans="2:13" x14ac:dyDescent="0.2">
      <c r="B1919" s="85"/>
      <c r="D1919" s="123"/>
      <c r="E1919" s="84"/>
      <c r="F1919" s="84"/>
      <c r="G1919" s="84"/>
      <c r="H1919" s="84"/>
      <c r="I1919" s="123"/>
      <c r="J1919" s="123"/>
      <c r="K1919" s="123"/>
      <c r="L1919" s="122"/>
      <c r="M1919" s="122"/>
    </row>
    <row r="1920" spans="2:13" x14ac:dyDescent="0.2">
      <c r="B1920" s="85"/>
      <c r="D1920" s="123"/>
      <c r="E1920" s="84"/>
      <c r="F1920" s="84"/>
      <c r="G1920" s="84"/>
      <c r="H1920" s="84"/>
      <c r="I1920" s="123"/>
      <c r="J1920" s="123"/>
      <c r="K1920" s="123"/>
      <c r="L1920" s="122"/>
      <c r="M1920" s="122"/>
    </row>
    <row r="1921" spans="2:13" x14ac:dyDescent="0.2">
      <c r="B1921" s="85"/>
      <c r="D1921" s="123"/>
      <c r="E1921" s="84"/>
      <c r="F1921" s="84"/>
      <c r="G1921" s="84"/>
      <c r="H1921" s="84"/>
      <c r="I1921" s="123"/>
      <c r="J1921" s="123"/>
      <c r="K1921" s="123"/>
      <c r="L1921" s="122"/>
      <c r="M1921" s="122"/>
    </row>
    <row r="1922" spans="2:13" x14ac:dyDescent="0.2">
      <c r="B1922" s="85"/>
      <c r="D1922" s="123"/>
      <c r="E1922" s="84"/>
      <c r="F1922" s="84"/>
      <c r="G1922" s="84"/>
      <c r="H1922" s="84"/>
      <c r="I1922" s="123"/>
      <c r="J1922" s="123"/>
      <c r="K1922" s="123"/>
      <c r="L1922" s="122"/>
      <c r="M1922" s="122"/>
    </row>
    <row r="1923" spans="2:13" x14ac:dyDescent="0.2">
      <c r="B1923" s="85"/>
      <c r="D1923" s="123"/>
      <c r="E1923" s="84"/>
      <c r="F1923" s="84"/>
      <c r="G1923" s="84"/>
      <c r="H1923" s="84"/>
      <c r="I1923" s="123"/>
      <c r="J1923" s="123"/>
      <c r="K1923" s="123"/>
      <c r="L1923" s="122"/>
      <c r="M1923" s="122"/>
    </row>
    <row r="1924" spans="2:13" x14ac:dyDescent="0.2">
      <c r="B1924" s="85"/>
      <c r="D1924" s="123"/>
      <c r="E1924" s="84"/>
      <c r="F1924" s="84"/>
      <c r="G1924" s="84"/>
      <c r="H1924" s="84"/>
      <c r="I1924" s="123"/>
      <c r="J1924" s="123"/>
      <c r="K1924" s="123"/>
      <c r="L1924" s="122"/>
      <c r="M1924" s="122"/>
    </row>
    <row r="1925" spans="2:13" x14ac:dyDescent="0.2">
      <c r="B1925" s="85"/>
      <c r="D1925" s="123"/>
      <c r="E1925" s="84"/>
      <c r="F1925" s="84"/>
      <c r="G1925" s="84"/>
      <c r="H1925" s="84"/>
      <c r="I1925" s="123"/>
      <c r="J1925" s="123"/>
      <c r="K1925" s="123"/>
      <c r="L1925" s="122"/>
      <c r="M1925" s="122"/>
    </row>
    <row r="1926" spans="2:13" x14ac:dyDescent="0.2">
      <c r="B1926" s="85"/>
      <c r="D1926" s="123"/>
      <c r="E1926" s="84"/>
      <c r="F1926" s="84"/>
      <c r="G1926" s="84"/>
      <c r="H1926" s="84"/>
      <c r="I1926" s="123"/>
      <c r="J1926" s="123"/>
      <c r="K1926" s="123"/>
      <c r="L1926" s="122"/>
      <c r="M1926" s="122"/>
    </row>
    <row r="1927" spans="2:13" x14ac:dyDescent="0.2">
      <c r="B1927" s="85"/>
      <c r="D1927" s="123"/>
      <c r="E1927" s="84"/>
      <c r="F1927" s="84"/>
      <c r="G1927" s="84"/>
      <c r="H1927" s="84"/>
      <c r="I1927" s="123"/>
      <c r="J1927" s="123"/>
      <c r="K1927" s="123"/>
      <c r="L1927" s="122"/>
      <c r="M1927" s="122"/>
    </row>
    <row r="1928" spans="2:13" x14ac:dyDescent="0.2">
      <c r="B1928" s="85"/>
      <c r="D1928" s="123"/>
      <c r="E1928" s="84"/>
      <c r="F1928" s="84"/>
      <c r="G1928" s="84"/>
      <c r="H1928" s="84"/>
      <c r="I1928" s="123"/>
      <c r="J1928" s="123"/>
      <c r="K1928" s="123"/>
      <c r="L1928" s="122"/>
      <c r="M1928" s="122"/>
    </row>
    <row r="1929" spans="2:13" x14ac:dyDescent="0.2">
      <c r="B1929" s="85"/>
      <c r="D1929" s="123"/>
      <c r="E1929" s="84"/>
      <c r="F1929" s="84"/>
      <c r="G1929" s="84"/>
      <c r="H1929" s="84"/>
      <c r="I1929" s="123"/>
      <c r="J1929" s="123"/>
      <c r="K1929" s="123"/>
      <c r="L1929" s="122"/>
      <c r="M1929" s="122"/>
    </row>
    <row r="1930" spans="2:13" x14ac:dyDescent="0.2">
      <c r="B1930" s="85"/>
      <c r="D1930" s="123"/>
      <c r="E1930" s="84"/>
      <c r="F1930" s="84"/>
      <c r="G1930" s="84"/>
      <c r="H1930" s="84"/>
      <c r="I1930" s="123"/>
      <c r="J1930" s="123"/>
      <c r="K1930" s="123"/>
      <c r="L1930" s="122"/>
      <c r="M1930" s="122"/>
    </row>
    <row r="1931" spans="2:13" x14ac:dyDescent="0.2">
      <c r="B1931" s="85"/>
      <c r="D1931" s="123"/>
      <c r="E1931" s="84"/>
      <c r="F1931" s="84"/>
      <c r="G1931" s="84"/>
      <c r="H1931" s="84"/>
      <c r="I1931" s="123"/>
      <c r="J1931" s="123"/>
      <c r="K1931" s="123"/>
      <c r="L1931" s="122"/>
      <c r="M1931" s="122"/>
    </row>
    <row r="1932" spans="2:13" x14ac:dyDescent="0.2">
      <c r="B1932" s="85"/>
      <c r="D1932" s="123"/>
      <c r="E1932" s="84"/>
      <c r="F1932" s="84"/>
      <c r="G1932" s="84"/>
      <c r="H1932" s="84"/>
      <c r="I1932" s="123"/>
      <c r="J1932" s="123"/>
      <c r="K1932" s="123"/>
      <c r="L1932" s="122"/>
      <c r="M1932" s="122"/>
    </row>
    <row r="1933" spans="2:13" x14ac:dyDescent="0.2">
      <c r="B1933" s="85"/>
      <c r="D1933" s="123"/>
      <c r="E1933" s="84"/>
      <c r="F1933" s="84"/>
      <c r="G1933" s="84"/>
      <c r="H1933" s="84"/>
      <c r="I1933" s="123"/>
      <c r="J1933" s="123"/>
      <c r="K1933" s="123"/>
      <c r="L1933" s="122"/>
      <c r="M1933" s="122"/>
    </row>
    <row r="1934" spans="2:13" x14ac:dyDescent="0.2">
      <c r="B1934" s="85"/>
      <c r="D1934" s="123"/>
      <c r="E1934" s="84"/>
      <c r="F1934" s="84"/>
      <c r="G1934" s="84"/>
      <c r="H1934" s="84"/>
      <c r="I1934" s="123"/>
      <c r="J1934" s="123"/>
      <c r="K1934" s="123"/>
      <c r="L1934" s="122"/>
      <c r="M1934" s="122"/>
    </row>
    <row r="1935" spans="2:13" x14ac:dyDescent="0.2">
      <c r="B1935" s="85"/>
      <c r="D1935" s="123"/>
      <c r="E1935" s="84"/>
      <c r="F1935" s="84"/>
      <c r="G1935" s="84"/>
      <c r="H1935" s="84"/>
      <c r="I1935" s="123"/>
      <c r="J1935" s="123"/>
      <c r="K1935" s="123"/>
      <c r="L1935" s="122"/>
      <c r="M1935" s="122"/>
    </row>
    <row r="1936" spans="2:13" x14ac:dyDescent="0.2">
      <c r="B1936" s="85"/>
      <c r="D1936" s="123"/>
      <c r="E1936" s="84"/>
      <c r="F1936" s="84"/>
      <c r="G1936" s="84"/>
      <c r="H1936" s="84"/>
      <c r="I1936" s="123"/>
      <c r="J1936" s="123"/>
      <c r="K1936" s="123"/>
      <c r="L1936" s="122"/>
      <c r="M1936" s="122"/>
    </row>
    <row r="1937" spans="2:13" x14ac:dyDescent="0.2">
      <c r="B1937" s="85"/>
      <c r="D1937" s="123"/>
      <c r="E1937" s="84"/>
      <c r="F1937" s="84"/>
      <c r="G1937" s="84"/>
      <c r="H1937" s="84"/>
      <c r="I1937" s="123"/>
      <c r="J1937" s="123"/>
      <c r="K1937" s="123"/>
      <c r="L1937" s="122"/>
      <c r="M1937" s="122"/>
    </row>
    <row r="1938" spans="2:13" x14ac:dyDescent="0.2">
      <c r="B1938" s="85"/>
      <c r="D1938" s="123"/>
      <c r="E1938" s="84"/>
      <c r="F1938" s="84"/>
      <c r="G1938" s="84"/>
      <c r="H1938" s="84"/>
      <c r="I1938" s="123"/>
      <c r="J1938" s="123"/>
      <c r="K1938" s="123"/>
      <c r="L1938" s="122"/>
      <c r="M1938" s="122"/>
    </row>
    <row r="1939" spans="2:13" x14ac:dyDescent="0.2">
      <c r="B1939" s="85"/>
      <c r="D1939" s="123"/>
      <c r="E1939" s="84"/>
      <c r="F1939" s="84"/>
      <c r="G1939" s="84"/>
      <c r="H1939" s="84"/>
      <c r="I1939" s="123"/>
      <c r="J1939" s="123"/>
      <c r="K1939" s="123"/>
      <c r="L1939" s="122"/>
      <c r="M1939" s="122"/>
    </row>
    <row r="1940" spans="2:13" x14ac:dyDescent="0.2">
      <c r="B1940" s="85"/>
      <c r="D1940" s="123"/>
      <c r="E1940" s="84"/>
      <c r="F1940" s="84"/>
      <c r="G1940" s="84"/>
      <c r="H1940" s="84"/>
      <c r="I1940" s="123"/>
      <c r="J1940" s="123"/>
      <c r="K1940" s="123"/>
      <c r="L1940" s="122"/>
      <c r="M1940" s="122"/>
    </row>
    <row r="1941" spans="2:13" x14ac:dyDescent="0.2">
      <c r="B1941" s="85"/>
      <c r="D1941" s="123"/>
      <c r="E1941" s="84"/>
      <c r="F1941" s="84"/>
      <c r="G1941" s="84"/>
      <c r="H1941" s="84"/>
      <c r="I1941" s="123"/>
      <c r="J1941" s="123"/>
      <c r="K1941" s="123"/>
      <c r="L1941" s="122"/>
      <c r="M1941" s="122"/>
    </row>
    <row r="1942" spans="2:13" x14ac:dyDescent="0.2">
      <c r="B1942" s="85"/>
      <c r="D1942" s="123"/>
      <c r="E1942" s="84"/>
      <c r="F1942" s="84"/>
      <c r="G1942" s="84"/>
      <c r="H1942" s="84"/>
      <c r="I1942" s="123"/>
      <c r="J1942" s="123"/>
      <c r="K1942" s="123"/>
      <c r="L1942" s="122"/>
      <c r="M1942" s="122"/>
    </row>
    <row r="1943" spans="2:13" x14ac:dyDescent="0.2">
      <c r="B1943" s="85"/>
      <c r="D1943" s="123"/>
      <c r="E1943" s="84"/>
      <c r="F1943" s="84"/>
      <c r="G1943" s="84"/>
      <c r="H1943" s="84"/>
      <c r="I1943" s="123"/>
      <c r="J1943" s="123"/>
      <c r="K1943" s="123"/>
      <c r="L1943" s="122"/>
      <c r="M1943" s="122"/>
    </row>
    <row r="1944" spans="2:13" x14ac:dyDescent="0.2">
      <c r="B1944" s="85"/>
      <c r="D1944" s="123"/>
      <c r="E1944" s="84"/>
      <c r="F1944" s="84"/>
      <c r="G1944" s="84"/>
      <c r="H1944" s="84"/>
      <c r="I1944" s="123"/>
      <c r="J1944" s="123"/>
      <c r="K1944" s="123"/>
      <c r="L1944" s="122"/>
      <c r="M1944" s="122"/>
    </row>
    <row r="1945" spans="2:13" x14ac:dyDescent="0.2">
      <c r="B1945" s="85"/>
      <c r="D1945" s="123"/>
      <c r="E1945" s="84"/>
      <c r="F1945" s="84"/>
      <c r="G1945" s="84"/>
      <c r="H1945" s="84"/>
      <c r="I1945" s="123"/>
      <c r="J1945" s="123"/>
      <c r="K1945" s="123"/>
      <c r="L1945" s="122"/>
      <c r="M1945" s="122"/>
    </row>
    <row r="1946" spans="2:13" x14ac:dyDescent="0.2">
      <c r="B1946" s="85"/>
      <c r="D1946" s="123"/>
      <c r="E1946" s="84"/>
      <c r="F1946" s="84"/>
      <c r="G1946" s="84"/>
      <c r="H1946" s="84"/>
      <c r="I1946" s="123"/>
      <c r="J1946" s="123"/>
      <c r="K1946" s="123"/>
      <c r="L1946" s="122"/>
      <c r="M1946" s="122"/>
    </row>
    <row r="1947" spans="2:13" x14ac:dyDescent="0.2">
      <c r="B1947" s="85"/>
      <c r="D1947" s="123"/>
      <c r="E1947" s="84"/>
      <c r="F1947" s="84"/>
      <c r="G1947" s="84"/>
      <c r="H1947" s="84"/>
      <c r="I1947" s="123"/>
      <c r="J1947" s="123"/>
      <c r="K1947" s="123"/>
      <c r="L1947" s="122"/>
      <c r="M1947" s="122"/>
    </row>
    <row r="1948" spans="2:13" x14ac:dyDescent="0.2">
      <c r="B1948" s="85"/>
      <c r="D1948" s="123"/>
      <c r="E1948" s="84"/>
      <c r="F1948" s="84"/>
      <c r="G1948" s="84"/>
      <c r="H1948" s="84"/>
      <c r="I1948" s="123"/>
      <c r="J1948" s="123"/>
      <c r="K1948" s="123"/>
      <c r="L1948" s="122"/>
      <c r="M1948" s="122"/>
    </row>
    <row r="1949" spans="2:13" x14ac:dyDescent="0.2">
      <c r="B1949" s="85"/>
      <c r="D1949" s="123"/>
      <c r="E1949" s="84"/>
      <c r="F1949" s="84"/>
      <c r="G1949" s="84"/>
      <c r="H1949" s="84"/>
      <c r="I1949" s="123"/>
      <c r="J1949" s="123"/>
      <c r="K1949" s="123"/>
      <c r="L1949" s="122"/>
      <c r="M1949" s="122"/>
    </row>
    <row r="1950" spans="2:13" x14ac:dyDescent="0.2">
      <c r="B1950" s="85"/>
      <c r="D1950" s="123"/>
      <c r="E1950" s="84"/>
      <c r="F1950" s="84"/>
      <c r="G1950" s="84"/>
      <c r="H1950" s="84"/>
      <c r="I1950" s="123"/>
      <c r="J1950" s="123"/>
      <c r="K1950" s="123"/>
      <c r="L1950" s="122"/>
      <c r="M1950" s="122"/>
    </row>
    <row r="1951" spans="2:13" x14ac:dyDescent="0.2">
      <c r="B1951" s="85"/>
      <c r="D1951" s="123"/>
      <c r="E1951" s="84"/>
      <c r="F1951" s="84"/>
      <c r="G1951" s="84"/>
      <c r="H1951" s="84"/>
      <c r="I1951" s="123"/>
      <c r="J1951" s="123"/>
      <c r="K1951" s="123"/>
      <c r="L1951" s="122"/>
      <c r="M1951" s="122"/>
    </row>
    <row r="1952" spans="2:13" x14ac:dyDescent="0.2">
      <c r="B1952" s="85"/>
      <c r="D1952" s="123"/>
      <c r="E1952" s="84"/>
      <c r="F1952" s="84"/>
      <c r="G1952" s="84"/>
      <c r="H1952" s="84"/>
      <c r="I1952" s="123"/>
      <c r="J1952" s="123"/>
      <c r="K1952" s="123"/>
      <c r="L1952" s="122"/>
      <c r="M1952" s="122"/>
    </row>
    <row r="1953" spans="2:13" x14ac:dyDescent="0.2">
      <c r="B1953" s="85"/>
      <c r="D1953" s="123"/>
      <c r="E1953" s="84"/>
      <c r="F1953" s="84"/>
      <c r="G1953" s="84"/>
      <c r="H1953" s="84"/>
      <c r="I1953" s="123"/>
      <c r="J1953" s="123"/>
      <c r="K1953" s="123"/>
      <c r="L1953" s="122"/>
      <c r="M1953" s="122"/>
    </row>
    <row r="1954" spans="2:13" x14ac:dyDescent="0.2">
      <c r="B1954" s="85"/>
      <c r="D1954" s="123"/>
      <c r="E1954" s="84"/>
      <c r="F1954" s="84"/>
      <c r="G1954" s="84"/>
      <c r="H1954" s="84"/>
      <c r="I1954" s="123"/>
      <c r="J1954" s="123"/>
      <c r="K1954" s="123"/>
      <c r="L1954" s="122"/>
      <c r="M1954" s="122"/>
    </row>
    <row r="1955" spans="2:13" x14ac:dyDescent="0.2">
      <c r="B1955" s="85"/>
      <c r="D1955" s="123"/>
      <c r="E1955" s="84"/>
      <c r="F1955" s="84"/>
      <c r="G1955" s="84"/>
      <c r="H1955" s="84"/>
      <c r="I1955" s="123"/>
      <c r="J1955" s="123"/>
      <c r="K1955" s="123"/>
      <c r="L1955" s="122"/>
      <c r="M1955" s="122"/>
    </row>
    <row r="1956" spans="2:13" x14ac:dyDescent="0.2">
      <c r="B1956" s="85"/>
      <c r="D1956" s="123"/>
      <c r="E1956" s="84"/>
      <c r="F1956" s="84"/>
      <c r="G1956" s="84"/>
      <c r="H1956" s="84"/>
      <c r="I1956" s="123"/>
      <c r="J1956" s="123"/>
      <c r="K1956" s="123"/>
      <c r="L1956" s="122"/>
      <c r="M1956" s="122"/>
    </row>
    <row r="1957" spans="2:13" x14ac:dyDescent="0.2">
      <c r="B1957" s="85"/>
      <c r="D1957" s="123"/>
      <c r="E1957" s="84"/>
      <c r="F1957" s="84"/>
      <c r="G1957" s="84"/>
      <c r="H1957" s="84"/>
      <c r="I1957" s="123"/>
      <c r="J1957" s="123"/>
      <c r="K1957" s="123"/>
      <c r="L1957" s="122"/>
      <c r="M1957" s="122"/>
    </row>
    <row r="1958" spans="2:13" x14ac:dyDescent="0.2">
      <c r="B1958" s="85"/>
      <c r="D1958" s="123"/>
      <c r="E1958" s="84"/>
      <c r="F1958" s="84"/>
      <c r="G1958" s="84"/>
      <c r="H1958" s="84"/>
      <c r="I1958" s="123"/>
      <c r="J1958" s="123"/>
      <c r="K1958" s="123"/>
      <c r="L1958" s="122"/>
      <c r="M1958" s="122"/>
    </row>
    <row r="1959" spans="2:13" x14ac:dyDescent="0.2">
      <c r="B1959" s="85"/>
      <c r="D1959" s="123"/>
      <c r="E1959" s="84"/>
      <c r="F1959" s="84"/>
      <c r="G1959" s="84"/>
      <c r="H1959" s="84"/>
      <c r="I1959" s="123"/>
      <c r="J1959" s="123"/>
      <c r="K1959" s="123"/>
      <c r="L1959" s="122"/>
      <c r="M1959" s="122"/>
    </row>
    <row r="1960" spans="2:13" x14ac:dyDescent="0.2">
      <c r="B1960" s="85"/>
      <c r="D1960" s="123"/>
      <c r="E1960" s="84"/>
      <c r="F1960" s="84"/>
      <c r="G1960" s="84"/>
      <c r="H1960" s="84"/>
      <c r="I1960" s="123"/>
      <c r="J1960" s="123"/>
      <c r="K1960" s="123"/>
      <c r="L1960" s="122"/>
      <c r="M1960" s="122"/>
    </row>
    <row r="1961" spans="2:13" x14ac:dyDescent="0.2">
      <c r="B1961" s="85"/>
      <c r="D1961" s="123"/>
      <c r="E1961" s="84"/>
      <c r="F1961" s="84"/>
      <c r="G1961" s="84"/>
      <c r="H1961" s="84"/>
      <c r="I1961" s="123"/>
      <c r="J1961" s="123"/>
      <c r="K1961" s="123"/>
      <c r="L1961" s="122"/>
      <c r="M1961" s="122"/>
    </row>
    <row r="1962" spans="2:13" x14ac:dyDescent="0.2">
      <c r="B1962" s="85"/>
      <c r="D1962" s="123"/>
      <c r="E1962" s="84"/>
      <c r="F1962" s="84"/>
      <c r="G1962" s="84"/>
      <c r="H1962" s="84"/>
      <c r="I1962" s="123"/>
      <c r="J1962" s="123"/>
      <c r="K1962" s="123"/>
      <c r="L1962" s="122"/>
      <c r="M1962" s="122"/>
    </row>
    <row r="1963" spans="2:13" x14ac:dyDescent="0.2">
      <c r="B1963" s="85"/>
      <c r="D1963" s="123"/>
      <c r="E1963" s="84"/>
      <c r="F1963" s="84"/>
      <c r="G1963" s="84"/>
      <c r="H1963" s="84"/>
      <c r="I1963" s="123"/>
      <c r="J1963" s="123"/>
      <c r="K1963" s="123"/>
      <c r="L1963" s="122"/>
      <c r="M1963" s="122"/>
    </row>
    <row r="1964" spans="2:13" x14ac:dyDescent="0.2">
      <c r="B1964" s="85"/>
      <c r="D1964" s="123"/>
      <c r="E1964" s="84"/>
      <c r="F1964" s="84"/>
      <c r="G1964" s="84"/>
      <c r="H1964" s="84"/>
      <c r="I1964" s="123"/>
      <c r="J1964" s="123"/>
      <c r="K1964" s="123"/>
      <c r="L1964" s="122"/>
      <c r="M1964" s="122"/>
    </row>
    <row r="1965" spans="2:13" x14ac:dyDescent="0.2">
      <c r="B1965" s="85"/>
      <c r="D1965" s="123"/>
      <c r="E1965" s="84"/>
      <c r="F1965" s="84"/>
      <c r="G1965" s="84"/>
      <c r="H1965" s="84"/>
      <c r="I1965" s="123"/>
      <c r="J1965" s="123"/>
      <c r="K1965" s="123"/>
      <c r="L1965" s="122"/>
      <c r="M1965" s="122"/>
    </row>
    <row r="1966" spans="2:13" x14ac:dyDescent="0.2">
      <c r="B1966" s="85"/>
      <c r="D1966" s="123"/>
      <c r="E1966" s="84"/>
      <c r="F1966" s="84"/>
      <c r="G1966" s="84"/>
      <c r="H1966" s="84"/>
      <c r="I1966" s="123"/>
      <c r="J1966" s="123"/>
      <c r="K1966" s="123"/>
      <c r="L1966" s="122"/>
      <c r="M1966" s="122"/>
    </row>
    <row r="1967" spans="2:13" x14ac:dyDescent="0.2">
      <c r="B1967" s="85"/>
      <c r="D1967" s="123"/>
      <c r="E1967" s="84"/>
      <c r="F1967" s="84"/>
      <c r="G1967" s="84"/>
      <c r="H1967" s="84"/>
      <c r="I1967" s="123"/>
      <c r="J1967" s="123"/>
      <c r="K1967" s="123"/>
      <c r="L1967" s="122"/>
      <c r="M1967" s="122"/>
    </row>
    <row r="1968" spans="2:13" x14ac:dyDescent="0.2">
      <c r="B1968" s="85"/>
      <c r="D1968" s="123"/>
      <c r="E1968" s="84"/>
      <c r="F1968" s="84"/>
      <c r="G1968" s="84"/>
      <c r="H1968" s="84"/>
      <c r="I1968" s="123"/>
      <c r="J1968" s="123"/>
      <c r="K1968" s="123"/>
      <c r="L1968" s="122"/>
      <c r="M1968" s="122"/>
    </row>
    <row r="1969" spans="2:13" x14ac:dyDescent="0.2">
      <c r="B1969" s="85"/>
      <c r="D1969" s="123"/>
      <c r="E1969" s="84"/>
      <c r="F1969" s="84"/>
      <c r="G1969" s="84"/>
      <c r="H1969" s="84"/>
      <c r="I1969" s="123"/>
      <c r="J1969" s="123"/>
      <c r="K1969" s="123"/>
      <c r="L1969" s="122"/>
      <c r="M1969" s="122"/>
    </row>
    <row r="1970" spans="2:13" x14ac:dyDescent="0.2">
      <c r="B1970" s="85"/>
      <c r="D1970" s="123"/>
      <c r="E1970" s="84"/>
      <c r="F1970" s="84"/>
      <c r="G1970" s="84"/>
      <c r="H1970" s="84"/>
      <c r="I1970" s="123"/>
      <c r="J1970" s="123"/>
      <c r="K1970" s="123"/>
      <c r="L1970" s="122"/>
      <c r="M1970" s="122"/>
    </row>
    <row r="1971" spans="2:13" x14ac:dyDescent="0.2">
      <c r="B1971" s="85"/>
      <c r="D1971" s="123"/>
      <c r="E1971" s="84"/>
      <c r="F1971" s="84"/>
      <c r="G1971" s="84"/>
      <c r="H1971" s="84"/>
      <c r="I1971" s="123"/>
      <c r="J1971" s="123"/>
      <c r="K1971" s="123"/>
      <c r="L1971" s="122"/>
      <c r="M1971" s="122"/>
    </row>
    <row r="1972" spans="2:13" x14ac:dyDescent="0.2">
      <c r="B1972" s="85"/>
      <c r="D1972" s="123"/>
      <c r="E1972" s="84"/>
      <c r="F1972" s="84"/>
      <c r="G1972" s="84"/>
      <c r="H1972" s="84"/>
      <c r="I1972" s="123"/>
      <c r="J1972" s="123"/>
      <c r="K1972" s="123"/>
      <c r="L1972" s="122"/>
      <c r="M1972" s="122"/>
    </row>
    <row r="1973" spans="2:13" x14ac:dyDescent="0.2">
      <c r="B1973" s="85"/>
      <c r="D1973" s="123"/>
      <c r="E1973" s="84"/>
      <c r="F1973" s="84"/>
      <c r="G1973" s="84"/>
      <c r="H1973" s="84"/>
      <c r="I1973" s="123"/>
      <c r="J1973" s="123"/>
      <c r="K1973" s="123"/>
      <c r="L1973" s="122"/>
      <c r="M1973" s="122"/>
    </row>
    <row r="1974" spans="2:13" x14ac:dyDescent="0.2">
      <c r="B1974" s="85"/>
      <c r="D1974" s="123"/>
      <c r="E1974" s="84"/>
      <c r="F1974" s="84"/>
      <c r="G1974" s="84"/>
      <c r="H1974" s="84"/>
      <c r="I1974" s="123"/>
      <c r="J1974" s="123"/>
      <c r="K1974" s="123"/>
      <c r="L1974" s="122"/>
      <c r="M1974" s="122"/>
    </row>
    <row r="1975" spans="2:13" x14ac:dyDescent="0.2">
      <c r="B1975" s="85"/>
      <c r="D1975" s="123"/>
      <c r="E1975" s="84"/>
      <c r="F1975" s="84"/>
      <c r="G1975" s="84"/>
      <c r="H1975" s="84"/>
      <c r="I1975" s="123"/>
      <c r="J1975" s="123"/>
      <c r="K1975" s="123"/>
      <c r="L1975" s="122"/>
      <c r="M1975" s="122"/>
    </row>
    <row r="1976" spans="2:13" x14ac:dyDescent="0.2">
      <c r="B1976" s="85"/>
      <c r="D1976" s="123"/>
      <c r="E1976" s="84"/>
      <c r="F1976" s="84"/>
      <c r="G1976" s="84"/>
      <c r="H1976" s="84"/>
      <c r="I1976" s="123"/>
      <c r="J1976" s="123"/>
      <c r="K1976" s="123"/>
      <c r="L1976" s="122"/>
      <c r="M1976" s="122"/>
    </row>
    <row r="1977" spans="2:13" x14ac:dyDescent="0.2">
      <c r="B1977" s="85"/>
      <c r="D1977" s="123"/>
      <c r="E1977" s="84"/>
      <c r="F1977" s="84"/>
      <c r="G1977" s="84"/>
      <c r="H1977" s="84"/>
      <c r="I1977" s="123"/>
      <c r="J1977" s="123"/>
      <c r="K1977" s="123"/>
      <c r="L1977" s="122"/>
      <c r="M1977" s="122"/>
    </row>
    <row r="1978" spans="2:13" x14ac:dyDescent="0.2">
      <c r="B1978" s="85"/>
      <c r="D1978" s="123"/>
      <c r="E1978" s="84"/>
      <c r="F1978" s="84"/>
      <c r="G1978" s="84"/>
      <c r="H1978" s="84"/>
      <c r="I1978" s="123"/>
      <c r="J1978" s="123"/>
      <c r="K1978" s="123"/>
      <c r="L1978" s="122"/>
      <c r="M1978" s="122"/>
    </row>
    <row r="1979" spans="2:13" x14ac:dyDescent="0.2">
      <c r="B1979" s="85"/>
      <c r="D1979" s="123"/>
      <c r="E1979" s="84"/>
      <c r="F1979" s="84"/>
      <c r="G1979" s="84"/>
      <c r="H1979" s="84"/>
      <c r="I1979" s="123"/>
      <c r="J1979" s="123"/>
      <c r="K1979" s="123"/>
      <c r="L1979" s="122"/>
      <c r="M1979" s="122"/>
    </row>
    <row r="1980" spans="2:13" x14ac:dyDescent="0.2">
      <c r="B1980" s="85"/>
      <c r="D1980" s="123"/>
      <c r="E1980" s="84"/>
      <c r="F1980" s="84"/>
      <c r="G1980" s="84"/>
      <c r="H1980" s="84"/>
      <c r="I1980" s="123"/>
      <c r="J1980" s="123"/>
      <c r="K1980" s="123"/>
      <c r="L1980" s="122"/>
      <c r="M1980" s="122"/>
    </row>
    <row r="1981" spans="2:13" x14ac:dyDescent="0.2">
      <c r="B1981" s="85"/>
      <c r="D1981" s="123"/>
      <c r="E1981" s="84"/>
      <c r="F1981" s="84"/>
      <c r="G1981" s="84"/>
      <c r="H1981" s="84"/>
      <c r="I1981" s="123"/>
      <c r="J1981" s="123"/>
      <c r="K1981" s="123"/>
      <c r="L1981" s="122"/>
      <c r="M1981" s="122"/>
    </row>
    <row r="1982" spans="2:13" x14ac:dyDescent="0.2">
      <c r="B1982" s="85"/>
      <c r="D1982" s="123"/>
      <c r="E1982" s="84"/>
      <c r="F1982" s="84"/>
      <c r="G1982" s="84"/>
      <c r="H1982" s="84"/>
      <c r="I1982" s="123"/>
      <c r="J1982" s="123"/>
      <c r="K1982" s="123"/>
      <c r="L1982" s="122"/>
      <c r="M1982" s="122"/>
    </row>
    <row r="1983" spans="2:13" x14ac:dyDescent="0.2">
      <c r="B1983" s="85"/>
      <c r="D1983" s="123"/>
      <c r="E1983" s="84"/>
      <c r="F1983" s="84"/>
      <c r="G1983" s="84"/>
      <c r="H1983" s="84"/>
      <c r="I1983" s="123"/>
      <c r="J1983" s="123"/>
      <c r="K1983" s="123"/>
      <c r="L1983" s="122"/>
      <c r="M1983" s="122"/>
    </row>
    <row r="1984" spans="2:13" x14ac:dyDescent="0.2">
      <c r="B1984" s="85"/>
      <c r="D1984" s="123"/>
      <c r="E1984" s="84"/>
      <c r="F1984" s="84"/>
      <c r="G1984" s="84"/>
      <c r="H1984" s="84"/>
      <c r="I1984" s="123"/>
      <c r="J1984" s="123"/>
      <c r="K1984" s="123"/>
      <c r="L1984" s="122"/>
      <c r="M1984" s="122"/>
    </row>
    <row r="1985" spans="2:13" x14ac:dyDescent="0.2">
      <c r="B1985" s="85"/>
      <c r="D1985" s="123"/>
      <c r="E1985" s="84"/>
      <c r="F1985" s="84"/>
      <c r="G1985" s="84"/>
      <c r="H1985" s="84"/>
      <c r="I1985" s="123"/>
      <c r="J1985" s="123"/>
      <c r="K1985" s="123"/>
      <c r="L1985" s="122"/>
      <c r="M1985" s="122"/>
    </row>
    <row r="1986" spans="2:13" x14ac:dyDescent="0.2">
      <c r="B1986" s="85"/>
      <c r="D1986" s="123"/>
      <c r="E1986" s="84"/>
      <c r="F1986" s="84"/>
      <c r="G1986" s="84"/>
      <c r="H1986" s="84"/>
      <c r="I1986" s="123"/>
      <c r="J1986" s="123"/>
      <c r="K1986" s="123"/>
      <c r="L1986" s="122"/>
      <c r="M1986" s="122"/>
    </row>
    <row r="1987" spans="2:13" x14ac:dyDescent="0.2">
      <c r="B1987" s="85"/>
      <c r="D1987" s="123"/>
      <c r="E1987" s="84"/>
      <c r="F1987" s="84"/>
      <c r="G1987" s="84"/>
      <c r="H1987" s="84"/>
      <c r="I1987" s="123"/>
      <c r="J1987" s="123"/>
      <c r="K1987" s="123"/>
      <c r="L1987" s="122"/>
      <c r="M1987" s="122"/>
    </row>
    <row r="1988" spans="2:13" x14ac:dyDescent="0.2">
      <c r="B1988" s="85"/>
      <c r="D1988" s="123"/>
      <c r="E1988" s="84"/>
      <c r="F1988" s="84"/>
      <c r="G1988" s="84"/>
      <c r="H1988" s="84"/>
      <c r="I1988" s="123"/>
      <c r="J1988" s="123"/>
      <c r="K1988" s="123"/>
      <c r="L1988" s="122"/>
      <c r="M1988" s="122"/>
    </row>
    <row r="1989" spans="2:13" x14ac:dyDescent="0.2">
      <c r="B1989" s="85"/>
      <c r="D1989" s="123"/>
      <c r="E1989" s="84"/>
      <c r="F1989" s="84"/>
      <c r="G1989" s="84"/>
      <c r="H1989" s="84"/>
      <c r="I1989" s="123"/>
      <c r="J1989" s="123"/>
      <c r="K1989" s="123"/>
      <c r="L1989" s="122"/>
      <c r="M1989" s="122"/>
    </row>
    <row r="1990" spans="2:13" x14ac:dyDescent="0.2">
      <c r="B1990" s="85"/>
      <c r="D1990" s="123"/>
      <c r="E1990" s="84"/>
      <c r="F1990" s="84"/>
      <c r="G1990" s="84"/>
      <c r="H1990" s="84"/>
      <c r="I1990" s="123"/>
      <c r="J1990" s="123"/>
      <c r="K1990" s="123"/>
      <c r="L1990" s="122"/>
      <c r="M1990" s="122"/>
    </row>
    <row r="1991" spans="2:13" x14ac:dyDescent="0.2">
      <c r="B1991" s="85"/>
      <c r="D1991" s="123"/>
      <c r="E1991" s="84"/>
      <c r="F1991" s="84"/>
      <c r="G1991" s="84"/>
      <c r="H1991" s="84"/>
      <c r="I1991" s="123"/>
      <c r="J1991" s="123"/>
      <c r="K1991" s="123"/>
      <c r="L1991" s="122"/>
      <c r="M1991" s="122"/>
    </row>
    <row r="1992" spans="2:13" x14ac:dyDescent="0.2">
      <c r="B1992" s="85"/>
      <c r="D1992" s="123"/>
      <c r="E1992" s="84"/>
      <c r="F1992" s="84"/>
      <c r="G1992" s="84"/>
      <c r="H1992" s="84"/>
      <c r="I1992" s="123"/>
      <c r="J1992" s="123"/>
      <c r="K1992" s="123"/>
      <c r="L1992" s="122"/>
      <c r="M1992" s="122"/>
    </row>
    <row r="1993" spans="2:13" x14ac:dyDescent="0.2">
      <c r="B1993" s="85"/>
      <c r="D1993" s="123"/>
      <c r="E1993" s="84"/>
      <c r="F1993" s="84"/>
      <c r="G1993" s="84"/>
      <c r="H1993" s="84"/>
      <c r="I1993" s="123"/>
      <c r="J1993" s="123"/>
      <c r="K1993" s="123"/>
      <c r="L1993" s="122"/>
      <c r="M1993" s="122"/>
    </row>
    <row r="1994" spans="2:13" x14ac:dyDescent="0.2">
      <c r="B1994" s="85"/>
      <c r="D1994" s="123"/>
      <c r="E1994" s="84"/>
      <c r="F1994" s="84"/>
      <c r="G1994" s="84"/>
      <c r="H1994" s="84"/>
      <c r="I1994" s="123"/>
      <c r="J1994" s="123"/>
      <c r="K1994" s="123"/>
      <c r="L1994" s="122"/>
      <c r="M1994" s="122"/>
    </row>
    <row r="1995" spans="2:13" x14ac:dyDescent="0.2">
      <c r="B1995" s="85"/>
      <c r="D1995" s="123"/>
      <c r="E1995" s="84"/>
      <c r="F1995" s="84"/>
      <c r="G1995" s="84"/>
      <c r="H1995" s="84"/>
      <c r="I1995" s="123"/>
      <c r="J1995" s="123"/>
      <c r="K1995" s="123"/>
      <c r="L1995" s="122"/>
      <c r="M1995" s="122"/>
    </row>
    <row r="1996" spans="2:13" x14ac:dyDescent="0.2">
      <c r="B1996" s="85"/>
      <c r="D1996" s="123"/>
      <c r="E1996" s="84"/>
      <c r="F1996" s="84"/>
      <c r="G1996" s="84"/>
      <c r="H1996" s="84"/>
      <c r="I1996" s="123"/>
      <c r="J1996" s="123"/>
      <c r="K1996" s="123"/>
      <c r="L1996" s="122"/>
      <c r="M1996" s="122"/>
    </row>
    <row r="1997" spans="2:13" x14ac:dyDescent="0.2">
      <c r="B1997" s="85"/>
      <c r="D1997" s="123"/>
      <c r="E1997" s="84"/>
      <c r="F1997" s="84"/>
      <c r="G1997" s="84"/>
      <c r="H1997" s="84"/>
      <c r="I1997" s="123"/>
      <c r="J1997" s="123"/>
      <c r="K1997" s="123"/>
      <c r="L1997" s="122"/>
      <c r="M1997" s="122"/>
    </row>
    <row r="1998" spans="2:13" x14ac:dyDescent="0.2">
      <c r="B1998" s="85"/>
      <c r="D1998" s="123"/>
      <c r="E1998" s="84"/>
      <c r="F1998" s="84"/>
      <c r="G1998" s="84"/>
      <c r="H1998" s="84"/>
      <c r="I1998" s="123"/>
      <c r="J1998" s="123"/>
      <c r="K1998" s="123"/>
      <c r="L1998" s="122"/>
      <c r="M1998" s="122"/>
    </row>
    <row r="1999" spans="2:13" x14ac:dyDescent="0.2">
      <c r="B1999" s="85"/>
      <c r="D1999" s="123"/>
      <c r="E1999" s="84"/>
      <c r="F1999" s="84"/>
      <c r="G1999" s="84"/>
      <c r="H1999" s="84"/>
      <c r="I1999" s="123"/>
      <c r="J1999" s="123"/>
      <c r="K1999" s="123"/>
      <c r="L1999" s="122"/>
      <c r="M1999" s="122"/>
    </row>
    <row r="2000" spans="2:13" x14ac:dyDescent="0.2">
      <c r="B2000" s="85"/>
      <c r="D2000" s="123"/>
      <c r="E2000" s="84"/>
      <c r="F2000" s="84"/>
      <c r="G2000" s="84"/>
      <c r="H2000" s="84"/>
      <c r="I2000" s="123"/>
      <c r="J2000" s="123"/>
      <c r="K2000" s="123"/>
      <c r="L2000" s="122"/>
      <c r="M2000" s="122"/>
    </row>
    <row r="2001" spans="2:13" x14ac:dyDescent="0.2">
      <c r="B2001" s="85"/>
      <c r="D2001" s="123"/>
      <c r="E2001" s="84"/>
      <c r="F2001" s="84"/>
      <c r="G2001" s="84"/>
      <c r="H2001" s="84"/>
      <c r="I2001" s="123"/>
      <c r="J2001" s="123"/>
      <c r="K2001" s="123"/>
      <c r="L2001" s="122"/>
      <c r="M2001" s="122"/>
    </row>
    <row r="2002" spans="2:13" x14ac:dyDescent="0.2">
      <c r="B2002" s="85"/>
      <c r="D2002" s="123"/>
      <c r="E2002" s="84"/>
      <c r="F2002" s="84"/>
      <c r="G2002" s="84"/>
      <c r="H2002" s="84"/>
      <c r="I2002" s="123"/>
      <c r="J2002" s="123"/>
      <c r="K2002" s="123"/>
      <c r="L2002" s="122"/>
      <c r="M2002" s="122"/>
    </row>
    <row r="2003" spans="2:13" x14ac:dyDescent="0.2">
      <c r="B2003" s="85"/>
      <c r="D2003" s="123"/>
      <c r="E2003" s="84"/>
      <c r="F2003" s="84"/>
      <c r="G2003" s="84"/>
      <c r="H2003" s="84"/>
      <c r="I2003" s="123"/>
      <c r="J2003" s="123"/>
      <c r="K2003" s="123"/>
      <c r="L2003" s="122"/>
      <c r="M2003" s="122"/>
    </row>
    <row r="2004" spans="2:13" x14ac:dyDescent="0.2">
      <c r="B2004" s="85"/>
      <c r="D2004" s="123"/>
      <c r="E2004" s="84"/>
      <c r="F2004" s="84"/>
      <c r="G2004" s="84"/>
      <c r="H2004" s="84"/>
      <c r="I2004" s="123"/>
      <c r="J2004" s="123"/>
      <c r="K2004" s="123"/>
      <c r="L2004" s="122"/>
      <c r="M2004" s="122"/>
    </row>
    <row r="2005" spans="2:13" x14ac:dyDescent="0.2">
      <c r="B2005" s="85"/>
      <c r="D2005" s="123"/>
      <c r="E2005" s="84"/>
      <c r="F2005" s="84"/>
      <c r="G2005" s="84"/>
      <c r="H2005" s="84"/>
      <c r="I2005" s="123"/>
      <c r="J2005" s="123"/>
      <c r="K2005" s="123"/>
      <c r="L2005" s="122"/>
      <c r="M2005" s="122"/>
    </row>
    <row r="2006" spans="2:13" x14ac:dyDescent="0.2">
      <c r="B2006" s="85"/>
      <c r="D2006" s="123"/>
      <c r="E2006" s="84"/>
      <c r="F2006" s="84"/>
      <c r="G2006" s="84"/>
      <c r="H2006" s="84"/>
      <c r="I2006" s="123"/>
      <c r="J2006" s="123"/>
      <c r="K2006" s="123"/>
      <c r="L2006" s="122"/>
      <c r="M2006" s="122"/>
    </row>
    <row r="2007" spans="2:13" x14ac:dyDescent="0.2">
      <c r="B2007" s="85"/>
      <c r="D2007" s="123"/>
      <c r="E2007" s="84"/>
      <c r="F2007" s="84"/>
      <c r="G2007" s="84"/>
      <c r="H2007" s="84"/>
      <c r="I2007" s="123"/>
      <c r="J2007" s="123"/>
      <c r="K2007" s="123"/>
      <c r="L2007" s="122"/>
      <c r="M2007" s="122"/>
    </row>
    <row r="2008" spans="2:13" x14ac:dyDescent="0.2">
      <c r="B2008" s="85"/>
      <c r="D2008" s="123"/>
      <c r="E2008" s="84"/>
      <c r="F2008" s="84"/>
      <c r="G2008" s="84"/>
      <c r="H2008" s="84"/>
      <c r="I2008" s="123"/>
      <c r="J2008" s="123"/>
      <c r="K2008" s="123"/>
      <c r="L2008" s="122"/>
      <c r="M2008" s="122"/>
    </row>
    <row r="2009" spans="2:13" x14ac:dyDescent="0.2">
      <c r="B2009" s="85"/>
      <c r="D2009" s="123"/>
      <c r="E2009" s="84"/>
      <c r="F2009" s="84"/>
      <c r="G2009" s="84"/>
      <c r="H2009" s="84"/>
      <c r="I2009" s="123"/>
      <c r="J2009" s="123"/>
      <c r="K2009" s="123"/>
      <c r="L2009" s="122"/>
      <c r="M2009" s="122"/>
    </row>
    <row r="2010" spans="2:13" x14ac:dyDescent="0.2">
      <c r="B2010" s="85"/>
      <c r="D2010" s="123"/>
      <c r="E2010" s="84"/>
      <c r="F2010" s="84"/>
      <c r="G2010" s="84"/>
      <c r="H2010" s="84"/>
      <c r="I2010" s="123"/>
      <c r="J2010" s="123"/>
      <c r="K2010" s="123"/>
      <c r="L2010" s="122"/>
      <c r="M2010" s="122"/>
    </row>
    <row r="2011" spans="2:13" x14ac:dyDescent="0.2">
      <c r="B2011" s="85"/>
      <c r="D2011" s="123"/>
      <c r="E2011" s="84"/>
      <c r="F2011" s="84"/>
      <c r="G2011" s="84"/>
      <c r="H2011" s="84"/>
      <c r="I2011" s="123"/>
      <c r="J2011" s="123"/>
      <c r="K2011" s="123"/>
      <c r="L2011" s="122"/>
      <c r="M2011" s="122"/>
    </row>
    <row r="2012" spans="2:13" x14ac:dyDescent="0.2">
      <c r="B2012" s="85"/>
      <c r="D2012" s="123"/>
      <c r="E2012" s="84"/>
      <c r="F2012" s="84"/>
      <c r="G2012" s="84"/>
      <c r="H2012" s="84"/>
      <c r="I2012" s="123"/>
      <c r="J2012" s="123"/>
      <c r="K2012" s="123"/>
      <c r="L2012" s="122"/>
      <c r="M2012" s="122"/>
    </row>
    <row r="2013" spans="2:13" x14ac:dyDescent="0.2">
      <c r="B2013" s="85"/>
      <c r="D2013" s="123"/>
      <c r="E2013" s="84"/>
      <c r="F2013" s="84"/>
      <c r="G2013" s="84"/>
      <c r="H2013" s="84"/>
      <c r="I2013" s="123"/>
      <c r="J2013" s="123"/>
      <c r="K2013" s="123"/>
      <c r="L2013" s="122"/>
      <c r="M2013" s="122"/>
    </row>
    <row r="2014" spans="2:13" x14ac:dyDescent="0.2">
      <c r="B2014" s="85"/>
      <c r="D2014" s="123"/>
      <c r="E2014" s="84"/>
      <c r="F2014" s="84"/>
      <c r="G2014" s="84"/>
      <c r="H2014" s="84"/>
      <c r="I2014" s="123"/>
      <c r="J2014" s="123"/>
      <c r="K2014" s="123"/>
      <c r="L2014" s="122"/>
      <c r="M2014" s="122"/>
    </row>
    <row r="2015" spans="2:13" x14ac:dyDescent="0.2">
      <c r="B2015" s="85"/>
      <c r="D2015" s="123"/>
      <c r="E2015" s="84"/>
      <c r="F2015" s="84"/>
      <c r="G2015" s="84"/>
      <c r="H2015" s="84"/>
      <c r="I2015" s="123"/>
      <c r="J2015" s="123"/>
      <c r="K2015" s="123"/>
      <c r="L2015" s="122"/>
      <c r="M2015" s="122"/>
    </row>
    <row r="2016" spans="2:13" x14ac:dyDescent="0.2">
      <c r="B2016" s="85"/>
      <c r="D2016" s="123"/>
      <c r="E2016" s="84"/>
      <c r="F2016" s="84"/>
      <c r="G2016" s="84"/>
      <c r="H2016" s="84"/>
      <c r="I2016" s="123"/>
      <c r="J2016" s="123"/>
      <c r="K2016" s="123"/>
      <c r="L2016" s="122"/>
      <c r="M2016" s="122"/>
    </row>
    <row r="2017" spans="2:13" x14ac:dyDescent="0.2">
      <c r="B2017" s="85"/>
      <c r="D2017" s="123"/>
      <c r="E2017" s="84"/>
      <c r="F2017" s="84"/>
      <c r="G2017" s="84"/>
      <c r="H2017" s="84"/>
      <c r="I2017" s="123"/>
      <c r="J2017" s="123"/>
      <c r="K2017" s="123"/>
      <c r="L2017" s="122"/>
      <c r="M2017" s="122"/>
    </row>
    <row r="2018" spans="2:13" x14ac:dyDescent="0.2">
      <c r="B2018" s="85"/>
      <c r="D2018" s="123"/>
      <c r="E2018" s="84"/>
      <c r="F2018" s="84"/>
      <c r="G2018" s="84"/>
      <c r="H2018" s="84"/>
      <c r="I2018" s="123"/>
      <c r="J2018" s="123"/>
      <c r="K2018" s="123"/>
      <c r="L2018" s="122"/>
      <c r="M2018" s="122"/>
    </row>
    <row r="2019" spans="2:13" x14ac:dyDescent="0.2">
      <c r="B2019" s="85"/>
      <c r="D2019" s="123"/>
      <c r="E2019" s="84"/>
      <c r="F2019" s="84"/>
      <c r="G2019" s="84"/>
      <c r="H2019" s="84"/>
      <c r="I2019" s="123"/>
      <c r="J2019" s="123"/>
      <c r="K2019" s="123"/>
      <c r="L2019" s="122"/>
      <c r="M2019" s="122"/>
    </row>
    <row r="2020" spans="2:13" x14ac:dyDescent="0.2">
      <c r="B2020" s="85"/>
      <c r="D2020" s="123"/>
      <c r="E2020" s="84"/>
      <c r="F2020" s="84"/>
      <c r="G2020" s="84"/>
      <c r="H2020" s="84"/>
      <c r="I2020" s="123"/>
      <c r="J2020" s="123"/>
      <c r="K2020" s="123"/>
      <c r="L2020" s="122"/>
      <c r="M2020" s="122"/>
    </row>
    <row r="2021" spans="2:13" x14ac:dyDescent="0.2">
      <c r="B2021" s="85"/>
      <c r="D2021" s="123"/>
      <c r="E2021" s="84"/>
      <c r="F2021" s="84"/>
      <c r="G2021" s="84"/>
      <c r="H2021" s="84"/>
      <c r="I2021" s="123"/>
      <c r="J2021" s="123"/>
      <c r="K2021" s="123"/>
      <c r="L2021" s="122"/>
      <c r="M2021" s="122"/>
    </row>
    <row r="2022" spans="2:13" x14ac:dyDescent="0.2">
      <c r="B2022" s="85"/>
      <c r="D2022" s="123"/>
      <c r="E2022" s="84"/>
      <c r="F2022" s="84"/>
      <c r="G2022" s="84"/>
      <c r="H2022" s="84"/>
      <c r="I2022" s="123"/>
      <c r="J2022" s="123"/>
      <c r="K2022" s="123"/>
      <c r="L2022" s="122"/>
      <c r="M2022" s="122"/>
    </row>
    <row r="2023" spans="2:13" x14ac:dyDescent="0.2">
      <c r="B2023" s="85"/>
      <c r="D2023" s="123"/>
      <c r="E2023" s="84"/>
      <c r="F2023" s="84"/>
      <c r="G2023" s="84"/>
      <c r="H2023" s="84"/>
      <c r="I2023" s="123"/>
      <c r="J2023" s="123"/>
      <c r="K2023" s="123"/>
      <c r="L2023" s="122"/>
      <c r="M2023" s="122"/>
    </row>
    <row r="2024" spans="2:13" x14ac:dyDescent="0.2">
      <c r="B2024" s="85"/>
      <c r="D2024" s="123"/>
      <c r="E2024" s="84"/>
      <c r="F2024" s="84"/>
      <c r="G2024" s="84"/>
      <c r="H2024" s="84"/>
      <c r="I2024" s="123"/>
      <c r="J2024" s="123"/>
      <c r="K2024" s="123"/>
      <c r="L2024" s="122"/>
      <c r="M2024" s="122"/>
    </row>
    <row r="2025" spans="2:13" x14ac:dyDescent="0.2">
      <c r="B2025" s="85"/>
      <c r="D2025" s="123"/>
      <c r="E2025" s="84"/>
      <c r="F2025" s="84"/>
      <c r="G2025" s="84"/>
      <c r="H2025" s="84"/>
      <c r="I2025" s="123"/>
      <c r="J2025" s="123"/>
      <c r="K2025" s="123"/>
      <c r="L2025" s="122"/>
      <c r="M2025" s="122"/>
    </row>
    <row r="2026" spans="2:13" x14ac:dyDescent="0.2">
      <c r="B2026" s="85"/>
      <c r="D2026" s="123"/>
      <c r="E2026" s="84"/>
      <c r="F2026" s="84"/>
      <c r="G2026" s="84"/>
      <c r="H2026" s="84"/>
      <c r="I2026" s="123"/>
      <c r="J2026" s="123"/>
      <c r="K2026" s="123"/>
      <c r="L2026" s="122"/>
      <c r="M2026" s="122"/>
    </row>
    <row r="2027" spans="2:13" x14ac:dyDescent="0.2">
      <c r="B2027" s="85"/>
      <c r="D2027" s="123"/>
      <c r="E2027" s="84"/>
      <c r="F2027" s="84"/>
      <c r="G2027" s="84"/>
      <c r="H2027" s="84"/>
      <c r="I2027" s="123"/>
      <c r="J2027" s="123"/>
      <c r="K2027" s="123"/>
      <c r="L2027" s="122"/>
      <c r="M2027" s="122"/>
    </row>
    <row r="2028" spans="2:13" x14ac:dyDescent="0.2">
      <c r="B2028" s="85"/>
      <c r="D2028" s="123"/>
      <c r="E2028" s="84"/>
      <c r="F2028" s="84"/>
      <c r="G2028" s="84"/>
      <c r="H2028" s="84"/>
      <c r="I2028" s="123"/>
      <c r="J2028" s="123"/>
      <c r="K2028" s="123"/>
      <c r="L2028" s="122"/>
      <c r="M2028" s="122"/>
    </row>
    <row r="2029" spans="2:13" x14ac:dyDescent="0.2">
      <c r="B2029" s="85"/>
      <c r="D2029" s="123"/>
      <c r="E2029" s="84"/>
      <c r="F2029" s="84"/>
      <c r="G2029" s="84"/>
      <c r="H2029" s="84"/>
      <c r="I2029" s="123"/>
      <c r="J2029" s="123"/>
      <c r="K2029" s="123"/>
      <c r="L2029" s="122"/>
      <c r="M2029" s="122"/>
    </row>
    <row r="2030" spans="2:13" x14ac:dyDescent="0.2">
      <c r="B2030" s="85"/>
      <c r="D2030" s="123"/>
      <c r="E2030" s="84"/>
      <c r="F2030" s="84"/>
      <c r="G2030" s="84"/>
      <c r="H2030" s="84"/>
      <c r="I2030" s="123"/>
      <c r="J2030" s="123"/>
      <c r="K2030" s="123"/>
      <c r="L2030" s="122"/>
      <c r="M2030" s="122"/>
    </row>
    <row r="2031" spans="2:13" x14ac:dyDescent="0.2">
      <c r="B2031" s="85"/>
      <c r="D2031" s="123"/>
      <c r="E2031" s="84"/>
      <c r="F2031" s="84"/>
      <c r="G2031" s="84"/>
      <c r="H2031" s="84"/>
      <c r="I2031" s="123"/>
      <c r="J2031" s="123"/>
      <c r="K2031" s="123"/>
      <c r="L2031" s="122"/>
      <c r="M2031" s="122"/>
    </row>
    <row r="2032" spans="2:13" x14ac:dyDescent="0.2">
      <c r="B2032" s="85"/>
      <c r="D2032" s="123"/>
      <c r="E2032" s="84"/>
      <c r="F2032" s="84"/>
      <c r="G2032" s="84"/>
      <c r="H2032" s="84"/>
      <c r="I2032" s="123"/>
      <c r="J2032" s="123"/>
      <c r="K2032" s="123"/>
      <c r="L2032" s="122"/>
      <c r="M2032" s="122"/>
    </row>
    <row r="2033" spans="2:13" x14ac:dyDescent="0.2">
      <c r="B2033" s="85"/>
      <c r="D2033" s="123"/>
      <c r="E2033" s="84"/>
      <c r="F2033" s="84"/>
      <c r="G2033" s="84"/>
      <c r="H2033" s="84"/>
      <c r="I2033" s="123"/>
      <c r="J2033" s="123"/>
      <c r="K2033" s="123"/>
      <c r="L2033" s="122"/>
      <c r="M2033" s="122"/>
    </row>
    <row r="2034" spans="2:13" x14ac:dyDescent="0.2">
      <c r="B2034" s="85"/>
      <c r="D2034" s="123"/>
      <c r="E2034" s="84"/>
      <c r="F2034" s="84"/>
      <c r="G2034" s="84"/>
      <c r="H2034" s="84"/>
      <c r="I2034" s="123"/>
      <c r="J2034" s="123"/>
      <c r="K2034" s="123"/>
      <c r="L2034" s="122"/>
      <c r="M2034" s="122"/>
    </row>
    <row r="2035" spans="2:13" x14ac:dyDescent="0.2">
      <c r="B2035" s="85"/>
      <c r="D2035" s="123"/>
      <c r="E2035" s="84"/>
      <c r="F2035" s="84"/>
      <c r="G2035" s="84"/>
      <c r="H2035" s="84"/>
      <c r="I2035" s="123"/>
      <c r="J2035" s="123"/>
      <c r="K2035" s="123"/>
      <c r="L2035" s="122"/>
      <c r="M2035" s="122"/>
    </row>
    <row r="2036" spans="2:13" x14ac:dyDescent="0.2">
      <c r="B2036" s="85"/>
      <c r="D2036" s="123"/>
      <c r="E2036" s="84"/>
      <c r="F2036" s="84"/>
      <c r="G2036" s="84"/>
      <c r="H2036" s="84"/>
      <c r="I2036" s="123"/>
      <c r="J2036" s="123"/>
      <c r="K2036" s="123"/>
      <c r="L2036" s="122"/>
      <c r="M2036" s="122"/>
    </row>
    <row r="2037" spans="2:13" x14ac:dyDescent="0.2">
      <c r="B2037" s="85"/>
      <c r="D2037" s="123"/>
      <c r="E2037" s="84"/>
      <c r="F2037" s="84"/>
      <c r="G2037" s="84"/>
      <c r="H2037" s="84"/>
      <c r="I2037" s="123"/>
      <c r="J2037" s="123"/>
      <c r="K2037" s="123"/>
      <c r="L2037" s="122"/>
      <c r="M2037" s="122"/>
    </row>
    <row r="2038" spans="2:13" x14ac:dyDescent="0.2">
      <c r="B2038" s="85"/>
      <c r="D2038" s="123"/>
      <c r="E2038" s="84"/>
      <c r="F2038" s="84"/>
      <c r="G2038" s="84"/>
      <c r="H2038" s="84"/>
      <c r="I2038" s="123"/>
      <c r="J2038" s="123"/>
      <c r="K2038" s="123"/>
      <c r="L2038" s="122"/>
      <c r="M2038" s="122"/>
    </row>
    <row r="2039" spans="2:13" x14ac:dyDescent="0.2">
      <c r="B2039" s="85"/>
      <c r="D2039" s="123"/>
      <c r="E2039" s="84"/>
      <c r="F2039" s="84"/>
      <c r="G2039" s="84"/>
      <c r="H2039" s="84"/>
      <c r="I2039" s="123"/>
      <c r="J2039" s="123"/>
      <c r="K2039" s="123"/>
      <c r="L2039" s="122"/>
      <c r="M2039" s="122"/>
    </row>
    <row r="2040" spans="2:13" x14ac:dyDescent="0.2">
      <c r="B2040" s="85"/>
      <c r="D2040" s="123"/>
      <c r="E2040" s="84"/>
      <c r="F2040" s="84"/>
      <c r="G2040" s="84"/>
      <c r="H2040" s="84"/>
      <c r="I2040" s="123"/>
      <c r="J2040" s="123"/>
      <c r="K2040" s="123"/>
      <c r="L2040" s="122"/>
      <c r="M2040" s="122"/>
    </row>
    <row r="2041" spans="2:13" x14ac:dyDescent="0.2">
      <c r="B2041" s="85"/>
      <c r="D2041" s="123"/>
      <c r="E2041" s="84"/>
      <c r="F2041" s="84"/>
      <c r="G2041" s="84"/>
      <c r="H2041" s="84"/>
      <c r="I2041" s="123"/>
      <c r="J2041" s="123"/>
      <c r="K2041" s="123"/>
      <c r="L2041" s="122"/>
      <c r="M2041" s="122"/>
    </row>
    <row r="2042" spans="2:13" x14ac:dyDescent="0.2">
      <c r="B2042" s="85"/>
      <c r="D2042" s="123"/>
      <c r="E2042" s="84"/>
      <c r="F2042" s="84"/>
      <c r="G2042" s="84"/>
      <c r="H2042" s="84"/>
      <c r="I2042" s="123"/>
      <c r="J2042" s="123"/>
      <c r="K2042" s="123"/>
      <c r="L2042" s="122"/>
      <c r="M2042" s="122"/>
    </row>
    <row r="2043" spans="2:13" x14ac:dyDescent="0.2">
      <c r="B2043" s="85"/>
      <c r="D2043" s="123"/>
      <c r="E2043" s="84"/>
      <c r="F2043" s="84"/>
      <c r="G2043" s="84"/>
      <c r="H2043" s="84"/>
      <c r="I2043" s="123"/>
      <c r="J2043" s="123"/>
      <c r="K2043" s="123"/>
      <c r="L2043" s="122"/>
      <c r="M2043" s="122"/>
    </row>
    <row r="2044" spans="2:13" x14ac:dyDescent="0.2">
      <c r="B2044" s="85"/>
      <c r="D2044" s="123"/>
      <c r="E2044" s="84"/>
      <c r="F2044" s="84"/>
      <c r="G2044" s="84"/>
      <c r="H2044" s="84"/>
      <c r="I2044" s="123"/>
      <c r="J2044" s="123"/>
      <c r="K2044" s="123"/>
      <c r="L2044" s="122"/>
      <c r="M2044" s="122"/>
    </row>
    <row r="2045" spans="2:13" x14ac:dyDescent="0.2">
      <c r="B2045" s="85"/>
      <c r="D2045" s="123"/>
      <c r="E2045" s="84"/>
      <c r="F2045" s="84"/>
      <c r="G2045" s="84"/>
      <c r="H2045" s="84"/>
      <c r="I2045" s="123"/>
      <c r="J2045" s="123"/>
      <c r="K2045" s="123"/>
      <c r="L2045" s="122"/>
      <c r="M2045" s="122"/>
    </row>
    <row r="2046" spans="2:13" x14ac:dyDescent="0.2">
      <c r="B2046" s="85"/>
      <c r="D2046" s="123"/>
      <c r="E2046" s="84"/>
      <c r="F2046" s="84"/>
      <c r="G2046" s="84"/>
      <c r="H2046" s="84"/>
      <c r="I2046" s="123"/>
      <c r="J2046" s="123"/>
      <c r="K2046" s="123"/>
      <c r="L2046" s="122"/>
      <c r="M2046" s="122"/>
    </row>
    <row r="2047" spans="2:13" x14ac:dyDescent="0.2">
      <c r="B2047" s="85"/>
      <c r="D2047" s="123"/>
      <c r="E2047" s="84"/>
      <c r="F2047" s="84"/>
      <c r="G2047" s="84"/>
      <c r="H2047" s="84"/>
      <c r="I2047" s="123"/>
      <c r="J2047" s="123"/>
      <c r="K2047" s="123"/>
      <c r="L2047" s="122"/>
      <c r="M2047" s="122"/>
    </row>
    <row r="2048" spans="2:13" x14ac:dyDescent="0.2">
      <c r="B2048" s="85"/>
      <c r="D2048" s="123"/>
      <c r="E2048" s="84"/>
      <c r="F2048" s="84"/>
      <c r="G2048" s="84"/>
      <c r="H2048" s="84"/>
      <c r="I2048" s="123"/>
      <c r="J2048" s="123"/>
      <c r="K2048" s="123"/>
      <c r="L2048" s="122"/>
      <c r="M2048" s="122"/>
    </row>
    <row r="2049" spans="2:13" x14ac:dyDescent="0.2">
      <c r="B2049" s="85"/>
      <c r="D2049" s="123"/>
      <c r="E2049" s="84"/>
      <c r="F2049" s="84"/>
      <c r="G2049" s="84"/>
      <c r="H2049" s="84"/>
      <c r="I2049" s="123"/>
      <c r="J2049" s="123"/>
      <c r="K2049" s="123"/>
      <c r="L2049" s="122"/>
      <c r="M2049" s="122"/>
    </row>
    <row r="2050" spans="2:13" x14ac:dyDescent="0.2">
      <c r="B2050" s="85"/>
      <c r="D2050" s="123"/>
      <c r="E2050" s="84"/>
      <c r="F2050" s="84"/>
      <c r="G2050" s="84"/>
      <c r="H2050" s="84"/>
      <c r="I2050" s="123"/>
      <c r="J2050" s="123"/>
      <c r="K2050" s="123"/>
      <c r="L2050" s="122"/>
      <c r="M2050" s="122"/>
    </row>
    <row r="2051" spans="2:13" x14ac:dyDescent="0.2">
      <c r="B2051" s="85"/>
      <c r="D2051" s="123"/>
      <c r="E2051" s="84"/>
      <c r="F2051" s="84"/>
      <c r="G2051" s="84"/>
      <c r="H2051" s="84"/>
      <c r="I2051" s="123"/>
      <c r="J2051" s="123"/>
      <c r="K2051" s="123"/>
      <c r="L2051" s="122"/>
      <c r="M2051" s="122"/>
    </row>
    <row r="2052" spans="2:13" x14ac:dyDescent="0.2">
      <c r="B2052" s="85"/>
      <c r="D2052" s="123"/>
      <c r="E2052" s="84"/>
      <c r="F2052" s="84"/>
      <c r="G2052" s="84"/>
      <c r="H2052" s="84"/>
      <c r="I2052" s="123"/>
      <c r="J2052" s="123"/>
      <c r="K2052" s="123"/>
      <c r="L2052" s="122"/>
      <c r="M2052" s="122"/>
    </row>
    <row r="2053" spans="2:13" x14ac:dyDescent="0.2">
      <c r="B2053" s="85"/>
      <c r="D2053" s="123"/>
      <c r="E2053" s="84"/>
      <c r="F2053" s="84"/>
      <c r="G2053" s="84"/>
      <c r="H2053" s="84"/>
      <c r="I2053" s="123"/>
      <c r="J2053" s="123"/>
      <c r="K2053" s="123"/>
      <c r="L2053" s="122"/>
      <c r="M2053" s="122"/>
    </row>
    <row r="2054" spans="2:13" x14ac:dyDescent="0.2">
      <c r="B2054" s="85"/>
      <c r="D2054" s="123"/>
      <c r="E2054" s="84"/>
      <c r="F2054" s="84"/>
      <c r="G2054" s="84"/>
      <c r="H2054" s="84"/>
      <c r="I2054" s="123"/>
      <c r="J2054" s="123"/>
      <c r="K2054" s="123"/>
      <c r="L2054" s="122"/>
      <c r="M2054" s="122"/>
    </row>
    <row r="2055" spans="2:13" x14ac:dyDescent="0.2">
      <c r="B2055" s="85"/>
      <c r="D2055" s="123"/>
      <c r="E2055" s="84"/>
      <c r="F2055" s="84"/>
      <c r="G2055" s="84"/>
      <c r="H2055" s="84"/>
      <c r="I2055" s="123"/>
      <c r="J2055" s="123"/>
      <c r="K2055" s="123"/>
      <c r="L2055" s="122"/>
      <c r="M2055" s="122"/>
    </row>
    <row r="2056" spans="2:13" x14ac:dyDescent="0.2">
      <c r="B2056" s="85"/>
      <c r="D2056" s="123"/>
      <c r="E2056" s="84"/>
      <c r="F2056" s="84"/>
      <c r="G2056" s="84"/>
      <c r="H2056" s="84"/>
      <c r="I2056" s="123"/>
      <c r="J2056" s="123"/>
      <c r="K2056" s="123"/>
      <c r="L2056" s="122"/>
      <c r="M2056" s="122"/>
    </row>
    <row r="2057" spans="2:13" x14ac:dyDescent="0.2">
      <c r="B2057" s="85"/>
      <c r="D2057" s="123"/>
      <c r="E2057" s="84"/>
      <c r="F2057" s="84"/>
      <c r="G2057" s="84"/>
      <c r="H2057" s="84"/>
      <c r="I2057" s="123"/>
      <c r="J2057" s="123"/>
      <c r="K2057" s="123"/>
      <c r="L2057" s="122"/>
      <c r="M2057" s="122"/>
    </row>
    <row r="2058" spans="2:13" x14ac:dyDescent="0.2">
      <c r="B2058" s="85"/>
      <c r="D2058" s="123"/>
      <c r="E2058" s="84"/>
      <c r="F2058" s="84"/>
      <c r="G2058" s="84"/>
      <c r="H2058" s="84"/>
      <c r="I2058" s="123"/>
      <c r="J2058" s="123"/>
      <c r="K2058" s="123"/>
      <c r="L2058" s="122"/>
      <c r="M2058" s="122"/>
    </row>
    <row r="2059" spans="2:13" x14ac:dyDescent="0.2">
      <c r="B2059" s="85"/>
      <c r="D2059" s="123"/>
      <c r="E2059" s="84"/>
      <c r="F2059" s="84"/>
      <c r="G2059" s="84"/>
      <c r="H2059" s="84"/>
      <c r="I2059" s="123"/>
      <c r="J2059" s="123"/>
      <c r="K2059" s="123"/>
      <c r="L2059" s="122"/>
      <c r="M2059" s="122"/>
    </row>
    <row r="2060" spans="2:13" x14ac:dyDescent="0.2">
      <c r="B2060" s="85"/>
      <c r="D2060" s="123"/>
      <c r="E2060" s="84"/>
      <c r="F2060" s="84"/>
      <c r="G2060" s="84"/>
      <c r="H2060" s="84"/>
      <c r="I2060" s="123"/>
      <c r="J2060" s="123"/>
      <c r="K2060" s="123"/>
      <c r="L2060" s="122"/>
      <c r="M2060" s="122"/>
    </row>
    <row r="2061" spans="2:13" x14ac:dyDescent="0.2">
      <c r="B2061" s="85"/>
      <c r="D2061" s="123"/>
      <c r="E2061" s="84"/>
      <c r="F2061" s="84"/>
      <c r="G2061" s="84"/>
      <c r="H2061" s="84"/>
      <c r="I2061" s="123"/>
      <c r="J2061" s="123"/>
      <c r="K2061" s="123"/>
      <c r="L2061" s="122"/>
      <c r="M2061" s="122"/>
    </row>
    <row r="2062" spans="2:13" x14ac:dyDescent="0.2">
      <c r="B2062" s="85"/>
      <c r="D2062" s="123"/>
      <c r="E2062" s="84"/>
      <c r="F2062" s="84"/>
      <c r="G2062" s="84"/>
      <c r="H2062" s="84"/>
      <c r="I2062" s="123"/>
      <c r="J2062" s="123"/>
      <c r="K2062" s="123"/>
      <c r="L2062" s="122"/>
      <c r="M2062" s="122"/>
    </row>
    <row r="2063" spans="2:13" x14ac:dyDescent="0.2">
      <c r="B2063" s="85"/>
      <c r="D2063" s="123"/>
      <c r="E2063" s="84"/>
      <c r="F2063" s="84"/>
      <c r="G2063" s="84"/>
      <c r="H2063" s="84"/>
      <c r="I2063" s="123"/>
      <c r="J2063" s="123"/>
      <c r="K2063" s="123"/>
      <c r="L2063" s="122"/>
      <c r="M2063" s="122"/>
    </row>
    <row r="2064" spans="2:13" x14ac:dyDescent="0.2">
      <c r="B2064" s="85"/>
      <c r="D2064" s="123"/>
      <c r="E2064" s="84"/>
      <c r="F2064" s="84"/>
      <c r="G2064" s="84"/>
      <c r="H2064" s="84"/>
      <c r="I2064" s="123"/>
      <c r="J2064" s="123"/>
      <c r="K2064" s="123"/>
      <c r="L2064" s="122"/>
      <c r="M2064" s="122"/>
    </row>
    <row r="2065" spans="2:13" x14ac:dyDescent="0.2">
      <c r="B2065" s="85"/>
      <c r="D2065" s="123"/>
      <c r="E2065" s="84"/>
      <c r="F2065" s="84"/>
      <c r="G2065" s="84"/>
      <c r="H2065" s="84"/>
      <c r="I2065" s="123"/>
      <c r="J2065" s="123"/>
      <c r="K2065" s="123"/>
      <c r="L2065" s="122"/>
      <c r="M2065" s="122"/>
    </row>
    <row r="2066" spans="2:13" x14ac:dyDescent="0.2">
      <c r="B2066" s="85"/>
      <c r="D2066" s="123"/>
      <c r="E2066" s="84"/>
      <c r="F2066" s="84"/>
      <c r="G2066" s="84"/>
      <c r="H2066" s="84"/>
      <c r="I2066" s="123"/>
      <c r="J2066" s="123"/>
      <c r="K2066" s="123"/>
      <c r="L2066" s="122"/>
      <c r="M2066" s="122"/>
    </row>
    <row r="2067" spans="2:13" x14ac:dyDescent="0.2">
      <c r="B2067" s="85"/>
      <c r="D2067" s="123"/>
      <c r="E2067" s="84"/>
      <c r="F2067" s="84"/>
      <c r="G2067" s="84"/>
      <c r="H2067" s="84"/>
      <c r="I2067" s="123"/>
      <c r="J2067" s="123"/>
      <c r="K2067" s="123"/>
      <c r="L2067" s="122"/>
      <c r="M2067" s="122"/>
    </row>
    <row r="2068" spans="2:13" x14ac:dyDescent="0.2">
      <c r="B2068" s="85"/>
      <c r="D2068" s="123"/>
      <c r="E2068" s="84"/>
      <c r="F2068" s="84"/>
      <c r="G2068" s="84"/>
      <c r="H2068" s="84"/>
      <c r="I2068" s="123"/>
      <c r="J2068" s="123"/>
      <c r="K2068" s="123"/>
      <c r="L2068" s="122"/>
      <c r="M2068" s="122"/>
    </row>
    <row r="2069" spans="2:13" x14ac:dyDescent="0.2">
      <c r="B2069" s="85"/>
      <c r="D2069" s="123"/>
      <c r="E2069" s="84"/>
      <c r="F2069" s="84"/>
      <c r="G2069" s="84"/>
      <c r="H2069" s="84"/>
      <c r="I2069" s="123"/>
      <c r="J2069" s="123"/>
      <c r="K2069" s="123"/>
      <c r="L2069" s="122"/>
      <c r="M2069" s="122"/>
    </row>
    <row r="2070" spans="2:13" x14ac:dyDescent="0.2">
      <c r="B2070" s="85"/>
      <c r="D2070" s="123"/>
      <c r="E2070" s="84"/>
      <c r="F2070" s="84"/>
      <c r="G2070" s="84"/>
      <c r="H2070" s="84"/>
      <c r="I2070" s="123"/>
      <c r="J2070" s="123"/>
      <c r="K2070" s="123"/>
      <c r="L2070" s="122"/>
      <c r="M2070" s="122"/>
    </row>
    <row r="2071" spans="2:13" x14ac:dyDescent="0.2">
      <c r="B2071" s="85"/>
      <c r="D2071" s="123"/>
      <c r="E2071" s="84"/>
      <c r="F2071" s="84"/>
      <c r="G2071" s="84"/>
      <c r="H2071" s="84"/>
      <c r="I2071" s="123"/>
      <c r="J2071" s="123"/>
      <c r="K2071" s="123"/>
      <c r="L2071" s="122"/>
      <c r="M2071" s="122"/>
    </row>
    <row r="2072" spans="2:13" x14ac:dyDescent="0.2">
      <c r="B2072" s="85"/>
      <c r="D2072" s="123"/>
      <c r="E2072" s="84"/>
      <c r="F2072" s="84"/>
      <c r="G2072" s="84"/>
      <c r="H2072" s="84"/>
      <c r="I2072" s="123"/>
      <c r="J2072" s="123"/>
      <c r="K2072" s="123"/>
      <c r="L2072" s="122"/>
      <c r="M2072" s="122"/>
    </row>
    <row r="2073" spans="2:13" x14ac:dyDescent="0.2">
      <c r="B2073" s="85"/>
      <c r="D2073" s="123"/>
      <c r="E2073" s="84"/>
      <c r="F2073" s="84"/>
      <c r="G2073" s="84"/>
      <c r="H2073" s="84"/>
      <c r="I2073" s="123"/>
      <c r="J2073" s="123"/>
      <c r="K2073" s="123"/>
      <c r="L2073" s="122"/>
      <c r="M2073" s="122"/>
    </row>
    <row r="2074" spans="2:13" x14ac:dyDescent="0.2">
      <c r="B2074" s="85"/>
      <c r="D2074" s="123"/>
      <c r="E2074" s="84"/>
      <c r="F2074" s="84"/>
      <c r="G2074" s="84"/>
      <c r="H2074" s="84"/>
      <c r="I2074" s="123"/>
      <c r="J2074" s="123"/>
      <c r="K2074" s="123"/>
      <c r="L2074" s="122"/>
      <c r="M2074" s="122"/>
    </row>
    <row r="2075" spans="2:13" x14ac:dyDescent="0.2">
      <c r="B2075" s="85"/>
      <c r="D2075" s="123"/>
      <c r="E2075" s="84"/>
      <c r="F2075" s="84"/>
      <c r="G2075" s="84"/>
      <c r="H2075" s="84"/>
      <c r="I2075" s="123"/>
      <c r="J2075" s="123"/>
      <c r="K2075" s="123"/>
      <c r="L2075" s="122"/>
      <c r="M2075" s="122"/>
    </row>
    <row r="2076" spans="2:13" x14ac:dyDescent="0.2">
      <c r="B2076" s="85"/>
      <c r="D2076" s="123"/>
      <c r="E2076" s="84"/>
      <c r="F2076" s="84"/>
      <c r="G2076" s="84"/>
      <c r="H2076" s="84"/>
      <c r="I2076" s="123"/>
      <c r="J2076" s="123"/>
      <c r="K2076" s="123"/>
      <c r="L2076" s="122"/>
      <c r="M2076" s="122"/>
    </row>
    <row r="2077" spans="2:13" x14ac:dyDescent="0.2">
      <c r="B2077" s="85"/>
      <c r="D2077" s="123"/>
      <c r="E2077" s="84"/>
      <c r="F2077" s="84"/>
      <c r="G2077" s="84"/>
      <c r="H2077" s="84"/>
      <c r="I2077" s="123"/>
      <c r="J2077" s="123"/>
      <c r="K2077" s="123"/>
      <c r="L2077" s="122"/>
      <c r="M2077" s="122"/>
    </row>
    <row r="2078" spans="2:13" x14ac:dyDescent="0.2">
      <c r="B2078" s="85"/>
      <c r="D2078" s="123"/>
      <c r="E2078" s="84"/>
      <c r="F2078" s="84"/>
      <c r="G2078" s="84"/>
      <c r="H2078" s="84"/>
      <c r="I2078" s="123"/>
      <c r="J2078" s="123"/>
      <c r="K2078" s="123"/>
      <c r="L2078" s="122"/>
      <c r="M2078" s="122"/>
    </row>
    <row r="2079" spans="2:13" x14ac:dyDescent="0.2">
      <c r="B2079" s="85"/>
      <c r="D2079" s="123"/>
      <c r="E2079" s="84"/>
      <c r="F2079" s="84"/>
      <c r="G2079" s="84"/>
      <c r="H2079" s="84"/>
      <c r="I2079" s="123"/>
      <c r="J2079" s="123"/>
      <c r="K2079" s="123"/>
      <c r="L2079" s="122"/>
      <c r="M2079" s="122"/>
    </row>
    <row r="2080" spans="2:13" x14ac:dyDescent="0.2">
      <c r="B2080" s="85"/>
      <c r="D2080" s="123"/>
      <c r="E2080" s="84"/>
      <c r="F2080" s="84"/>
      <c r="G2080" s="84"/>
      <c r="H2080" s="84"/>
      <c r="I2080" s="123"/>
      <c r="J2080" s="123"/>
      <c r="K2080" s="123"/>
      <c r="L2080" s="122"/>
      <c r="M2080" s="122"/>
    </row>
    <row r="2081" spans="2:13" x14ac:dyDescent="0.2">
      <c r="B2081" s="85"/>
      <c r="D2081" s="123"/>
      <c r="E2081" s="84"/>
      <c r="F2081" s="84"/>
      <c r="G2081" s="84"/>
      <c r="H2081" s="84"/>
      <c r="I2081" s="123"/>
      <c r="J2081" s="123"/>
      <c r="K2081" s="123"/>
      <c r="L2081" s="122"/>
      <c r="M2081" s="122"/>
    </row>
    <row r="2082" spans="2:13" x14ac:dyDescent="0.2">
      <c r="B2082" s="85"/>
      <c r="D2082" s="123"/>
      <c r="E2082" s="84"/>
      <c r="F2082" s="84"/>
      <c r="G2082" s="84"/>
      <c r="H2082" s="84"/>
      <c r="I2082" s="123"/>
      <c r="J2082" s="123"/>
      <c r="K2082" s="123"/>
      <c r="L2082" s="122"/>
      <c r="M2082" s="122"/>
    </row>
    <row r="2083" spans="2:13" x14ac:dyDescent="0.2">
      <c r="B2083" s="85"/>
      <c r="D2083" s="123"/>
      <c r="E2083" s="84"/>
      <c r="F2083" s="84"/>
      <c r="G2083" s="84"/>
      <c r="H2083" s="84"/>
      <c r="I2083" s="123"/>
      <c r="J2083" s="123"/>
      <c r="K2083" s="123"/>
      <c r="L2083" s="122"/>
      <c r="M2083" s="122"/>
    </row>
    <row r="2084" spans="2:13" x14ac:dyDescent="0.2">
      <c r="B2084" s="85"/>
      <c r="D2084" s="123"/>
      <c r="E2084" s="84"/>
      <c r="F2084" s="84"/>
      <c r="G2084" s="84"/>
      <c r="H2084" s="84"/>
      <c r="I2084" s="123"/>
      <c r="J2084" s="123"/>
      <c r="K2084" s="123"/>
      <c r="L2084" s="122"/>
      <c r="M2084" s="122"/>
    </row>
    <row r="2085" spans="2:13" x14ac:dyDescent="0.2">
      <c r="B2085" s="85"/>
      <c r="D2085" s="123"/>
      <c r="E2085" s="84"/>
      <c r="F2085" s="84"/>
      <c r="G2085" s="84"/>
      <c r="H2085" s="84"/>
      <c r="I2085" s="123"/>
      <c r="J2085" s="123"/>
      <c r="K2085" s="123"/>
      <c r="L2085" s="122"/>
      <c r="M2085" s="122"/>
    </row>
    <row r="2086" spans="2:13" x14ac:dyDescent="0.2">
      <c r="B2086" s="85"/>
      <c r="D2086" s="123"/>
      <c r="E2086" s="84"/>
      <c r="F2086" s="84"/>
      <c r="G2086" s="84"/>
      <c r="H2086" s="84"/>
      <c r="I2086" s="123"/>
      <c r="J2086" s="123"/>
      <c r="K2086" s="123"/>
      <c r="L2086" s="122"/>
      <c r="M2086" s="122"/>
    </row>
    <row r="2087" spans="2:13" x14ac:dyDescent="0.2">
      <c r="B2087" s="85"/>
      <c r="D2087" s="123"/>
      <c r="E2087" s="84"/>
      <c r="F2087" s="84"/>
      <c r="G2087" s="84"/>
      <c r="H2087" s="84"/>
      <c r="I2087" s="123"/>
      <c r="J2087" s="123"/>
      <c r="K2087" s="123"/>
      <c r="L2087" s="122"/>
      <c r="M2087" s="122"/>
    </row>
    <row r="2088" spans="2:13" x14ac:dyDescent="0.2">
      <c r="B2088" s="85"/>
      <c r="D2088" s="123"/>
      <c r="E2088" s="84"/>
      <c r="F2088" s="84"/>
      <c r="G2088" s="84"/>
      <c r="H2088" s="84"/>
      <c r="I2088" s="123"/>
      <c r="J2088" s="123"/>
      <c r="K2088" s="123"/>
      <c r="L2088" s="122"/>
      <c r="M2088" s="122"/>
    </row>
    <row r="2089" spans="2:13" x14ac:dyDescent="0.2">
      <c r="B2089" s="85"/>
      <c r="D2089" s="123"/>
      <c r="E2089" s="84"/>
      <c r="F2089" s="84"/>
      <c r="G2089" s="84"/>
      <c r="H2089" s="84"/>
      <c r="I2089" s="123"/>
      <c r="J2089" s="123"/>
      <c r="K2089" s="123"/>
      <c r="L2089" s="122"/>
      <c r="M2089" s="122"/>
    </row>
    <row r="2090" spans="2:13" x14ac:dyDescent="0.2">
      <c r="B2090" s="85"/>
      <c r="D2090" s="123"/>
      <c r="E2090" s="84"/>
      <c r="F2090" s="84"/>
      <c r="G2090" s="84"/>
      <c r="H2090" s="84"/>
      <c r="I2090" s="123"/>
      <c r="J2090" s="123"/>
      <c r="K2090" s="123"/>
      <c r="L2090" s="122"/>
      <c r="M2090" s="122"/>
    </row>
    <row r="2091" spans="2:13" x14ac:dyDescent="0.2">
      <c r="B2091" s="85"/>
      <c r="D2091" s="123"/>
      <c r="E2091" s="84"/>
      <c r="F2091" s="84"/>
      <c r="G2091" s="84"/>
      <c r="H2091" s="84"/>
      <c r="I2091" s="123"/>
      <c r="J2091" s="123"/>
      <c r="K2091" s="123"/>
      <c r="L2091" s="122"/>
      <c r="M2091" s="122"/>
    </row>
    <row r="2092" spans="2:13" x14ac:dyDescent="0.2">
      <c r="B2092" s="85"/>
      <c r="D2092" s="123"/>
      <c r="E2092" s="84"/>
      <c r="F2092" s="84"/>
      <c r="G2092" s="84"/>
      <c r="H2092" s="84"/>
      <c r="I2092" s="123"/>
      <c r="J2092" s="123"/>
      <c r="K2092" s="123"/>
      <c r="L2092" s="122"/>
      <c r="M2092" s="122"/>
    </row>
    <row r="2093" spans="2:13" x14ac:dyDescent="0.2">
      <c r="B2093" s="85"/>
      <c r="D2093" s="123"/>
      <c r="E2093" s="84"/>
      <c r="F2093" s="84"/>
      <c r="G2093" s="84"/>
      <c r="H2093" s="84"/>
      <c r="I2093" s="123"/>
      <c r="J2093" s="123"/>
      <c r="K2093" s="123"/>
      <c r="L2093" s="122"/>
      <c r="M2093" s="122"/>
    </row>
    <row r="2094" spans="2:13" x14ac:dyDescent="0.2">
      <c r="B2094" s="85"/>
      <c r="D2094" s="123"/>
      <c r="E2094" s="84"/>
      <c r="F2094" s="84"/>
      <c r="G2094" s="84"/>
      <c r="H2094" s="84"/>
      <c r="I2094" s="123"/>
      <c r="J2094" s="123"/>
      <c r="K2094" s="123"/>
      <c r="L2094" s="122"/>
      <c r="M2094" s="122"/>
    </row>
    <row r="2095" spans="2:13" x14ac:dyDescent="0.2">
      <c r="B2095" s="85"/>
      <c r="D2095" s="123"/>
      <c r="E2095" s="84"/>
      <c r="F2095" s="84"/>
      <c r="G2095" s="84"/>
      <c r="H2095" s="84"/>
      <c r="I2095" s="123"/>
      <c r="J2095" s="123"/>
      <c r="K2095" s="123"/>
      <c r="L2095" s="122"/>
      <c r="M2095" s="122"/>
    </row>
    <row r="2096" spans="2:13" x14ac:dyDescent="0.2">
      <c r="B2096" s="85"/>
      <c r="D2096" s="123"/>
      <c r="E2096" s="84"/>
      <c r="F2096" s="84"/>
      <c r="G2096" s="84"/>
      <c r="H2096" s="84"/>
      <c r="I2096" s="123"/>
      <c r="J2096" s="123"/>
      <c r="K2096" s="123"/>
      <c r="L2096" s="122"/>
      <c r="M2096" s="122"/>
    </row>
    <row r="2097" spans="2:13" x14ac:dyDescent="0.2">
      <c r="B2097" s="85"/>
      <c r="D2097" s="123"/>
      <c r="E2097" s="84"/>
      <c r="F2097" s="84"/>
      <c r="G2097" s="84"/>
      <c r="H2097" s="84"/>
      <c r="I2097" s="123"/>
      <c r="J2097" s="123"/>
      <c r="K2097" s="123"/>
      <c r="L2097" s="122"/>
      <c r="M2097" s="122"/>
    </row>
    <row r="2098" spans="2:13" x14ac:dyDescent="0.2">
      <c r="B2098" s="85"/>
      <c r="D2098" s="123"/>
      <c r="E2098" s="84"/>
      <c r="F2098" s="84"/>
      <c r="G2098" s="84"/>
      <c r="H2098" s="84"/>
      <c r="I2098" s="123"/>
      <c r="J2098" s="123"/>
      <c r="K2098" s="123"/>
      <c r="L2098" s="122"/>
      <c r="M2098" s="122"/>
    </row>
    <row r="2099" spans="2:13" x14ac:dyDescent="0.2">
      <c r="B2099" s="85"/>
      <c r="D2099" s="123"/>
      <c r="E2099" s="84"/>
      <c r="F2099" s="84"/>
      <c r="G2099" s="84"/>
      <c r="H2099" s="84"/>
      <c r="I2099" s="123"/>
      <c r="J2099" s="123"/>
      <c r="K2099" s="123"/>
      <c r="L2099" s="122"/>
      <c r="M2099" s="122"/>
    </row>
    <row r="2100" spans="2:13" x14ac:dyDescent="0.2">
      <c r="B2100" s="85"/>
      <c r="D2100" s="123"/>
      <c r="E2100" s="84"/>
      <c r="F2100" s="84"/>
      <c r="G2100" s="84"/>
      <c r="H2100" s="84"/>
      <c r="I2100" s="123"/>
      <c r="J2100" s="123"/>
      <c r="K2100" s="123"/>
      <c r="L2100" s="122"/>
      <c r="M2100" s="122"/>
    </row>
    <row r="2101" spans="2:13" x14ac:dyDescent="0.2">
      <c r="B2101" s="85"/>
      <c r="D2101" s="123"/>
      <c r="E2101" s="84"/>
      <c r="F2101" s="84"/>
      <c r="G2101" s="84"/>
      <c r="H2101" s="84"/>
      <c r="I2101" s="123"/>
      <c r="J2101" s="123"/>
      <c r="K2101" s="123"/>
      <c r="L2101" s="122"/>
      <c r="M2101" s="122"/>
    </row>
    <row r="2102" spans="2:13" x14ac:dyDescent="0.2">
      <c r="B2102" s="85"/>
      <c r="D2102" s="123"/>
      <c r="E2102" s="84"/>
      <c r="F2102" s="84"/>
      <c r="G2102" s="84"/>
      <c r="H2102" s="84"/>
      <c r="I2102" s="123"/>
      <c r="J2102" s="123"/>
      <c r="K2102" s="123"/>
      <c r="L2102" s="122"/>
      <c r="M2102" s="122"/>
    </row>
    <row r="2103" spans="2:13" x14ac:dyDescent="0.2">
      <c r="B2103" s="85"/>
      <c r="D2103" s="123"/>
      <c r="E2103" s="84"/>
      <c r="F2103" s="84"/>
      <c r="G2103" s="84"/>
      <c r="H2103" s="84"/>
      <c r="I2103" s="123"/>
      <c r="J2103" s="123"/>
      <c r="K2103" s="123"/>
      <c r="L2103" s="122"/>
      <c r="M2103" s="122"/>
    </row>
    <row r="2104" spans="2:13" x14ac:dyDescent="0.2">
      <c r="B2104" s="85"/>
      <c r="D2104" s="123"/>
      <c r="E2104" s="84"/>
      <c r="F2104" s="84"/>
      <c r="G2104" s="84"/>
      <c r="H2104" s="84"/>
      <c r="I2104" s="123"/>
      <c r="J2104" s="123"/>
      <c r="K2104" s="123"/>
      <c r="L2104" s="122"/>
      <c r="M2104" s="122"/>
    </row>
    <row r="2105" spans="2:13" x14ac:dyDescent="0.2">
      <c r="B2105" s="85"/>
      <c r="D2105" s="123"/>
      <c r="E2105" s="84"/>
      <c r="F2105" s="84"/>
      <c r="G2105" s="84"/>
      <c r="H2105" s="84"/>
      <c r="I2105" s="123"/>
      <c r="J2105" s="123"/>
      <c r="K2105" s="123"/>
      <c r="L2105" s="122"/>
      <c r="M2105" s="122"/>
    </row>
    <row r="2106" spans="2:13" x14ac:dyDescent="0.2">
      <c r="B2106" s="85"/>
      <c r="D2106" s="123"/>
      <c r="E2106" s="84"/>
      <c r="F2106" s="84"/>
      <c r="G2106" s="84"/>
      <c r="H2106" s="84"/>
      <c r="I2106" s="123"/>
      <c r="J2106" s="123"/>
      <c r="K2106" s="123"/>
      <c r="L2106" s="122"/>
      <c r="M2106" s="122"/>
    </row>
    <row r="2107" spans="2:13" x14ac:dyDescent="0.2">
      <c r="B2107" s="85"/>
      <c r="D2107" s="123"/>
      <c r="E2107" s="84"/>
      <c r="F2107" s="84"/>
      <c r="G2107" s="84"/>
      <c r="H2107" s="84"/>
      <c r="I2107" s="123"/>
      <c r="J2107" s="123"/>
      <c r="K2107" s="123"/>
      <c r="L2107" s="122"/>
      <c r="M2107" s="122"/>
    </row>
    <row r="2108" spans="2:13" x14ac:dyDescent="0.2">
      <c r="B2108" s="85"/>
      <c r="D2108" s="123"/>
      <c r="E2108" s="84"/>
      <c r="F2108" s="84"/>
      <c r="G2108" s="84"/>
      <c r="H2108" s="84"/>
      <c r="I2108" s="123"/>
      <c r="J2108" s="123"/>
      <c r="K2108" s="123"/>
      <c r="L2108" s="122"/>
      <c r="M2108" s="122"/>
    </row>
    <row r="2109" spans="2:13" x14ac:dyDescent="0.2">
      <c r="B2109" s="85"/>
      <c r="D2109" s="123"/>
      <c r="E2109" s="84"/>
      <c r="F2109" s="84"/>
      <c r="G2109" s="84"/>
      <c r="H2109" s="84"/>
      <c r="I2109" s="123"/>
      <c r="J2109" s="123"/>
      <c r="K2109" s="123"/>
      <c r="L2109" s="122"/>
      <c r="M2109" s="122"/>
    </row>
    <row r="2110" spans="2:13" x14ac:dyDescent="0.2">
      <c r="B2110" s="85"/>
      <c r="D2110" s="123"/>
      <c r="E2110" s="84"/>
      <c r="F2110" s="84"/>
      <c r="G2110" s="84"/>
      <c r="H2110" s="84"/>
      <c r="I2110" s="123"/>
      <c r="J2110" s="123"/>
      <c r="K2110" s="123"/>
      <c r="L2110" s="122"/>
      <c r="M2110" s="122"/>
    </row>
    <row r="2111" spans="2:13" x14ac:dyDescent="0.2">
      <c r="B2111" s="85"/>
      <c r="D2111" s="123"/>
      <c r="E2111" s="84"/>
      <c r="F2111" s="84"/>
      <c r="G2111" s="84"/>
      <c r="H2111" s="84"/>
      <c r="I2111" s="123"/>
      <c r="J2111" s="123"/>
      <c r="K2111" s="123"/>
      <c r="L2111" s="122"/>
      <c r="M2111" s="122"/>
    </row>
    <row r="2112" spans="2:13" x14ac:dyDescent="0.2">
      <c r="B2112" s="85"/>
      <c r="D2112" s="123"/>
      <c r="E2112" s="84"/>
      <c r="F2112" s="84"/>
      <c r="G2112" s="84"/>
      <c r="H2112" s="84"/>
      <c r="I2112" s="123"/>
      <c r="J2112" s="123"/>
      <c r="K2112" s="123"/>
      <c r="L2112" s="122"/>
      <c r="M2112" s="122"/>
    </row>
    <row r="2113" spans="2:13" x14ac:dyDescent="0.2">
      <c r="B2113" s="85"/>
      <c r="D2113" s="123"/>
      <c r="E2113" s="84"/>
      <c r="F2113" s="84"/>
      <c r="G2113" s="84"/>
      <c r="H2113" s="84"/>
      <c r="I2113" s="123"/>
      <c r="J2113" s="123"/>
      <c r="K2113" s="123"/>
      <c r="L2113" s="122"/>
      <c r="M2113" s="122"/>
    </row>
    <row r="2114" spans="2:13" x14ac:dyDescent="0.2">
      <c r="B2114" s="85"/>
      <c r="D2114" s="123"/>
      <c r="E2114" s="84"/>
      <c r="F2114" s="84"/>
      <c r="G2114" s="84"/>
      <c r="H2114" s="84"/>
      <c r="I2114" s="123"/>
      <c r="J2114" s="123"/>
      <c r="K2114" s="123"/>
      <c r="L2114" s="122"/>
      <c r="M2114" s="122"/>
    </row>
    <row r="2115" spans="2:13" x14ac:dyDescent="0.2">
      <c r="B2115" s="85"/>
      <c r="D2115" s="123"/>
      <c r="E2115" s="84"/>
      <c r="F2115" s="84"/>
      <c r="G2115" s="84"/>
      <c r="H2115" s="84"/>
      <c r="I2115" s="123"/>
      <c r="J2115" s="123"/>
      <c r="K2115" s="123"/>
      <c r="L2115" s="122"/>
      <c r="M2115" s="122"/>
    </row>
    <row r="1045735" spans="4:4" x14ac:dyDescent="0.2">
      <c r="D1045735" s="124" t="s">
        <v>843</v>
      </c>
    </row>
  </sheetData>
  <autoFilter ref="A1:N1593" xr:uid="{00000000-0009-0000-0000-000002000000}">
    <filterColumn colId="0">
      <filters>
        <filter val="2021-IC-L4"/>
      </filters>
    </filterColumn>
  </autoFilter>
  <phoneticPr fontId="40" type="noConversion"/>
  <dataValidations count="2">
    <dataValidation type="list" allowBlank="1" showInputMessage="1" showErrorMessage="1" sqref="J2:J2115" xr:uid="{00000000-0002-0000-0200-000000000000}">
      <formula1>Inedibles</formula1>
    </dataValidation>
    <dataValidation type="list" allowBlank="1" showInputMessage="1" showErrorMessage="1" sqref="I2:I2115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2:R349"/>
  <sheetViews>
    <sheetView tabSelected="1" topLeftCell="B1" zoomScaleNormal="100" workbookViewId="0">
      <selection activeCell="C5" sqref="C5"/>
    </sheetView>
  </sheetViews>
  <sheetFormatPr defaultRowHeight="12.75" x14ac:dyDescent="0.2"/>
  <cols>
    <col min="1" max="1" width="3.85546875" style="106" customWidth="1"/>
    <col min="2" max="2" width="13.7109375" style="104" customWidth="1"/>
    <col min="3" max="3" width="21.140625" style="104" bestFit="1" customWidth="1"/>
    <col min="4" max="4" width="25" style="104" bestFit="1" customWidth="1"/>
    <col min="5" max="5" width="25.5703125" style="104" bestFit="1" customWidth="1"/>
    <col min="6" max="6" width="5.5703125" style="104" bestFit="1" customWidth="1"/>
    <col min="7" max="7" width="7.28515625" style="104" bestFit="1" customWidth="1"/>
    <col min="8" max="8" width="6.7109375" style="136" bestFit="1" customWidth="1"/>
    <col min="9" max="9" width="6.7109375" style="140" bestFit="1" customWidth="1"/>
    <col min="10" max="10" width="9.42578125" style="143" customWidth="1"/>
    <col min="11" max="11" width="4" style="104" customWidth="1"/>
    <col min="12" max="16" width="9.140625" style="104"/>
    <col min="17" max="18" width="9.140625" style="106"/>
    <col min="19" max="16384" width="9.140625" style="104"/>
  </cols>
  <sheetData>
    <row r="2" spans="1:18" s="88" customFormat="1" ht="18" x14ac:dyDescent="0.2">
      <c r="A2" s="168"/>
      <c r="B2" s="133"/>
      <c r="C2" s="133"/>
      <c r="D2" s="133"/>
      <c r="E2" s="308" t="s">
        <v>1847</v>
      </c>
      <c r="F2" s="308"/>
      <c r="G2" s="153" t="s">
        <v>2115</v>
      </c>
      <c r="H2" s="135"/>
      <c r="I2" s="138"/>
      <c r="J2" s="141"/>
      <c r="K2" s="133"/>
      <c r="Q2" s="21"/>
      <c r="R2" s="21"/>
    </row>
    <row r="3" spans="1:18" s="88" customFormat="1" ht="13.5" x14ac:dyDescent="0.2">
      <c r="A3" s="168"/>
      <c r="B3" s="105" t="s">
        <v>522</v>
      </c>
      <c r="C3" s="106" t="s">
        <v>2112</v>
      </c>
      <c r="D3" s="133" t="str">
        <f>$C$4&amp;" "&amp; Individuals!$G$2</f>
        <v>(All) Inter Club 4th Leg 2021</v>
      </c>
      <c r="E3" s="133"/>
      <c r="F3" s="133"/>
      <c r="G3" s="133"/>
      <c r="H3" s="135"/>
      <c r="I3" s="138"/>
      <c r="J3" s="141"/>
      <c r="K3" s="133"/>
      <c r="Q3" s="21"/>
      <c r="R3" s="21"/>
    </row>
    <row r="4" spans="1:18" ht="13.5" x14ac:dyDescent="0.2">
      <c r="A4" s="168"/>
      <c r="B4" s="109" t="s">
        <v>4</v>
      </c>
      <c r="C4" s="106" t="s">
        <v>2114</v>
      </c>
      <c r="D4" s="133"/>
      <c r="E4" s="133"/>
      <c r="F4" s="133"/>
      <c r="G4" s="133"/>
      <c r="H4" s="135"/>
      <c r="I4" s="138"/>
      <c r="J4" s="141"/>
      <c r="K4" s="133"/>
    </row>
    <row r="5" spans="1:18" ht="13.5" x14ac:dyDescent="0.2">
      <c r="A5" s="168"/>
      <c r="B5" s="133"/>
      <c r="C5" s="133"/>
      <c r="D5" s="133"/>
      <c r="E5" s="133"/>
      <c r="F5" s="133"/>
      <c r="G5" s="133"/>
      <c r="H5" s="135"/>
      <c r="I5" s="138"/>
      <c r="J5" s="141"/>
      <c r="K5" s="133"/>
    </row>
    <row r="6" spans="1:18" s="102" customFormat="1" ht="38.25" x14ac:dyDescent="0.2">
      <c r="A6" s="134"/>
      <c r="B6" s="130" t="s">
        <v>525</v>
      </c>
      <c r="C6" s="130" t="s">
        <v>1</v>
      </c>
      <c r="D6" s="130" t="s">
        <v>2</v>
      </c>
      <c r="E6" s="130" t="s">
        <v>526</v>
      </c>
      <c r="F6" s="305" t="s">
        <v>532</v>
      </c>
      <c r="G6" s="305" t="s">
        <v>1380</v>
      </c>
      <c r="H6" s="137" t="s">
        <v>1207</v>
      </c>
      <c r="I6" s="139" t="s">
        <v>1381</v>
      </c>
      <c r="J6" s="142" t="s">
        <v>1434</v>
      </c>
      <c r="K6" s="134"/>
      <c r="Q6" s="309"/>
      <c r="R6" s="309"/>
    </row>
    <row r="7" spans="1:18" ht="13.5" x14ac:dyDescent="0.2">
      <c r="A7" s="168">
        <v>1</v>
      </c>
      <c r="B7" s="106" t="s">
        <v>1643</v>
      </c>
      <c r="C7" s="106" t="s">
        <v>1007</v>
      </c>
      <c r="D7" s="106" t="s">
        <v>118</v>
      </c>
      <c r="E7" s="106" t="s">
        <v>48</v>
      </c>
      <c r="F7" s="131"/>
      <c r="G7" s="131">
        <v>2</v>
      </c>
      <c r="H7" s="296">
        <v>120.6</v>
      </c>
      <c r="I7" s="297">
        <v>120.6</v>
      </c>
      <c r="J7" s="142">
        <v>300</v>
      </c>
      <c r="K7" s="133">
        <v>1</v>
      </c>
    </row>
    <row r="8" spans="1:18" ht="13.5" x14ac:dyDescent="0.2">
      <c r="A8" s="168">
        <v>2</v>
      </c>
      <c r="B8" s="106" t="s">
        <v>1576</v>
      </c>
      <c r="C8" s="106" t="s">
        <v>376</v>
      </c>
      <c r="D8" s="106" t="s">
        <v>254</v>
      </c>
      <c r="E8" s="106" t="s">
        <v>39</v>
      </c>
      <c r="F8" s="131">
        <v>1</v>
      </c>
      <c r="G8" s="131">
        <v>6</v>
      </c>
      <c r="H8" s="296">
        <v>114.60000000000001</v>
      </c>
      <c r="I8" s="297">
        <v>114.60000000000001</v>
      </c>
      <c r="J8" s="142">
        <f>IF(I8=I7,J7,IF(I8=0,ROUNDDOWN(20,0),J7-K7))</f>
        <v>299</v>
      </c>
      <c r="K8" s="133">
        <f>IF(I8&lt;I7,1,IF(I8=I7,K7+1,0))</f>
        <v>1</v>
      </c>
      <c r="Q8" s="104"/>
      <c r="R8" s="104"/>
    </row>
    <row r="9" spans="1:18" ht="13.5" x14ac:dyDescent="0.2">
      <c r="A9" s="168">
        <v>3</v>
      </c>
      <c r="B9" s="106" t="s">
        <v>1477</v>
      </c>
      <c r="C9" s="106" t="s">
        <v>322</v>
      </c>
      <c r="D9" s="106" t="s">
        <v>137</v>
      </c>
      <c r="E9" s="106" t="s">
        <v>47</v>
      </c>
      <c r="F9" s="131"/>
      <c r="G9" s="131">
        <v>7</v>
      </c>
      <c r="H9" s="296">
        <v>103.5</v>
      </c>
      <c r="I9" s="297">
        <v>103.5</v>
      </c>
      <c r="J9" s="142">
        <f t="shared" ref="J9:J72" si="0">IF(I9=I8,J8,IF(I9=0,ROUNDDOWN(20,0),J8-K8))</f>
        <v>298</v>
      </c>
      <c r="K9" s="133">
        <f t="shared" ref="K9:K72" si="1">IF(I9&lt;I8,1,IF(I9=I8,K8+1,0))</f>
        <v>1</v>
      </c>
      <c r="Q9" s="104"/>
      <c r="R9" s="104"/>
    </row>
    <row r="10" spans="1:18" ht="13.5" x14ac:dyDescent="0.2">
      <c r="A10" s="168">
        <v>4</v>
      </c>
      <c r="B10" s="106" t="s">
        <v>656</v>
      </c>
      <c r="C10" s="106" t="s">
        <v>220</v>
      </c>
      <c r="D10" s="106" t="s">
        <v>1606</v>
      </c>
      <c r="E10" s="106" t="s">
        <v>38</v>
      </c>
      <c r="F10" s="131"/>
      <c r="G10" s="131">
        <v>8</v>
      </c>
      <c r="H10" s="296">
        <v>102.10000000000001</v>
      </c>
      <c r="I10" s="297">
        <v>102.10000000000001</v>
      </c>
      <c r="J10" s="142">
        <f t="shared" si="0"/>
        <v>297</v>
      </c>
      <c r="K10" s="133">
        <f t="shared" si="1"/>
        <v>1</v>
      </c>
      <c r="Q10" s="104"/>
      <c r="R10" s="104"/>
    </row>
    <row r="11" spans="1:18" ht="13.5" x14ac:dyDescent="0.2">
      <c r="A11" s="168">
        <v>5</v>
      </c>
      <c r="B11" s="106" t="s">
        <v>1248</v>
      </c>
      <c r="C11" s="106" t="s">
        <v>1258</v>
      </c>
      <c r="D11" s="106" t="s">
        <v>1167</v>
      </c>
      <c r="E11" s="106" t="s">
        <v>49</v>
      </c>
      <c r="F11" s="131"/>
      <c r="G11" s="131">
        <v>3</v>
      </c>
      <c r="H11" s="296">
        <v>82.700000000000017</v>
      </c>
      <c r="I11" s="297">
        <v>82.700000000000017</v>
      </c>
      <c r="J11" s="142">
        <f t="shared" si="0"/>
        <v>296</v>
      </c>
      <c r="K11" s="133">
        <f t="shared" si="1"/>
        <v>1</v>
      </c>
      <c r="Q11" s="104"/>
      <c r="R11" s="104"/>
    </row>
    <row r="12" spans="1:18" ht="13.5" x14ac:dyDescent="0.2">
      <c r="A12" s="168">
        <v>6</v>
      </c>
      <c r="B12" s="106" t="s">
        <v>1272</v>
      </c>
      <c r="C12" s="106" t="s">
        <v>203</v>
      </c>
      <c r="D12" s="106" t="s">
        <v>254</v>
      </c>
      <c r="E12" s="106" t="s">
        <v>39</v>
      </c>
      <c r="F12" s="131"/>
      <c r="G12" s="131">
        <v>5</v>
      </c>
      <c r="H12" s="296">
        <v>77.300000000000011</v>
      </c>
      <c r="I12" s="297">
        <v>77.300000000000011</v>
      </c>
      <c r="J12" s="142">
        <f t="shared" si="0"/>
        <v>295</v>
      </c>
      <c r="K12" s="133">
        <f t="shared" si="1"/>
        <v>1</v>
      </c>
      <c r="Q12" s="104"/>
      <c r="R12" s="104"/>
    </row>
    <row r="13" spans="1:18" ht="13.5" x14ac:dyDescent="0.2">
      <c r="A13" s="168">
        <v>7</v>
      </c>
      <c r="B13" s="106" t="s">
        <v>840</v>
      </c>
      <c r="C13" s="106" t="s">
        <v>253</v>
      </c>
      <c r="D13" s="106" t="s">
        <v>70</v>
      </c>
      <c r="E13" s="106" t="s">
        <v>39</v>
      </c>
      <c r="F13" s="131"/>
      <c r="G13" s="131">
        <v>4</v>
      </c>
      <c r="H13" s="296">
        <v>75.3</v>
      </c>
      <c r="I13" s="297">
        <v>75.3</v>
      </c>
      <c r="J13" s="142">
        <f t="shared" si="0"/>
        <v>294</v>
      </c>
      <c r="K13" s="133">
        <f t="shared" si="1"/>
        <v>1</v>
      </c>
      <c r="Q13" s="104"/>
      <c r="R13" s="104"/>
    </row>
    <row r="14" spans="1:18" ht="13.5" x14ac:dyDescent="0.2">
      <c r="A14" s="168">
        <v>8</v>
      </c>
      <c r="B14" s="106" t="s">
        <v>591</v>
      </c>
      <c r="C14" s="106" t="s">
        <v>104</v>
      </c>
      <c r="D14" s="106" t="s">
        <v>1988</v>
      </c>
      <c r="E14" s="106" t="s">
        <v>48</v>
      </c>
      <c r="F14" s="131"/>
      <c r="G14" s="131">
        <v>2</v>
      </c>
      <c r="H14" s="296">
        <v>74</v>
      </c>
      <c r="I14" s="297">
        <v>74</v>
      </c>
      <c r="J14" s="142">
        <f t="shared" si="0"/>
        <v>293</v>
      </c>
      <c r="K14" s="133">
        <f t="shared" si="1"/>
        <v>1</v>
      </c>
      <c r="Q14" s="104"/>
      <c r="R14" s="104"/>
    </row>
    <row r="15" spans="1:18" ht="13.5" x14ac:dyDescent="0.2">
      <c r="A15" s="168">
        <v>9</v>
      </c>
      <c r="B15" s="106" t="s">
        <v>557</v>
      </c>
      <c r="C15" s="106" t="s">
        <v>181</v>
      </c>
      <c r="D15" s="106" t="s">
        <v>93</v>
      </c>
      <c r="E15" s="106" t="s">
        <v>37</v>
      </c>
      <c r="F15" s="131"/>
      <c r="G15" s="131">
        <v>3</v>
      </c>
      <c r="H15" s="296">
        <v>67.099999999999994</v>
      </c>
      <c r="I15" s="297">
        <v>67.099999999999994</v>
      </c>
      <c r="J15" s="142">
        <f t="shared" si="0"/>
        <v>292</v>
      </c>
      <c r="K15" s="133">
        <f t="shared" si="1"/>
        <v>1</v>
      </c>
      <c r="Q15" s="104"/>
      <c r="R15" s="104"/>
    </row>
    <row r="16" spans="1:18" ht="13.5" x14ac:dyDescent="0.2">
      <c r="A16" s="168">
        <v>10</v>
      </c>
      <c r="B16" s="106" t="s">
        <v>605</v>
      </c>
      <c r="C16" s="106" t="s">
        <v>164</v>
      </c>
      <c r="D16" s="106" t="s">
        <v>274</v>
      </c>
      <c r="E16" s="106" t="s">
        <v>49</v>
      </c>
      <c r="F16" s="131"/>
      <c r="G16" s="131">
        <v>2</v>
      </c>
      <c r="H16" s="296">
        <v>66.599999999999994</v>
      </c>
      <c r="I16" s="297">
        <v>66.599999999999994</v>
      </c>
      <c r="J16" s="142">
        <f t="shared" si="0"/>
        <v>291</v>
      </c>
      <c r="K16" s="133">
        <f t="shared" si="1"/>
        <v>1</v>
      </c>
      <c r="Q16" s="104"/>
      <c r="R16" s="104"/>
    </row>
    <row r="17" spans="1:18" ht="13.5" x14ac:dyDescent="0.2">
      <c r="A17" s="168">
        <v>11</v>
      </c>
      <c r="B17" s="106" t="s">
        <v>541</v>
      </c>
      <c r="C17" s="106" t="s">
        <v>197</v>
      </c>
      <c r="D17" s="106" t="s">
        <v>91</v>
      </c>
      <c r="E17" s="106" t="s">
        <v>37</v>
      </c>
      <c r="F17" s="131"/>
      <c r="G17" s="131">
        <v>1</v>
      </c>
      <c r="H17" s="296">
        <v>64.5</v>
      </c>
      <c r="I17" s="297">
        <v>64.5</v>
      </c>
      <c r="J17" s="142">
        <f t="shared" si="0"/>
        <v>290</v>
      </c>
      <c r="K17" s="133">
        <f t="shared" si="1"/>
        <v>1</v>
      </c>
      <c r="Q17" s="104"/>
      <c r="R17" s="104"/>
    </row>
    <row r="18" spans="1:18" ht="13.5" x14ac:dyDescent="0.2">
      <c r="A18" s="168">
        <v>12</v>
      </c>
      <c r="B18" s="106" t="s">
        <v>1865</v>
      </c>
      <c r="C18" s="106" t="s">
        <v>1579</v>
      </c>
      <c r="D18" s="106" t="s">
        <v>1903</v>
      </c>
      <c r="E18" s="106" t="s">
        <v>37</v>
      </c>
      <c r="F18" s="131"/>
      <c r="G18" s="131">
        <v>1</v>
      </c>
      <c r="H18" s="296">
        <v>64.5</v>
      </c>
      <c r="I18" s="297">
        <v>64.5</v>
      </c>
      <c r="J18" s="142">
        <f t="shared" si="0"/>
        <v>290</v>
      </c>
      <c r="K18" s="133">
        <f t="shared" si="1"/>
        <v>2</v>
      </c>
      <c r="Q18" s="104"/>
      <c r="R18" s="104"/>
    </row>
    <row r="19" spans="1:18" ht="13.5" x14ac:dyDescent="0.2">
      <c r="A19" s="168">
        <v>13</v>
      </c>
      <c r="B19" s="106" t="s">
        <v>546</v>
      </c>
      <c r="C19" s="106" t="s">
        <v>72</v>
      </c>
      <c r="D19" s="106" t="s">
        <v>304</v>
      </c>
      <c r="E19" s="106" t="s">
        <v>37</v>
      </c>
      <c r="F19" s="131"/>
      <c r="G19" s="131">
        <v>3</v>
      </c>
      <c r="H19" s="296">
        <v>62.6</v>
      </c>
      <c r="I19" s="297">
        <v>62.6</v>
      </c>
      <c r="J19" s="142">
        <f t="shared" si="0"/>
        <v>288</v>
      </c>
      <c r="K19" s="133">
        <f t="shared" si="1"/>
        <v>1</v>
      </c>
      <c r="Q19" s="104"/>
      <c r="R19" s="104"/>
    </row>
    <row r="20" spans="1:18" ht="13.5" x14ac:dyDescent="0.2">
      <c r="A20" s="168">
        <v>14</v>
      </c>
      <c r="B20" s="106" t="s">
        <v>572</v>
      </c>
      <c r="C20" s="106" t="s">
        <v>107</v>
      </c>
      <c r="D20" s="106" t="s">
        <v>109</v>
      </c>
      <c r="E20" s="106" t="s">
        <v>44</v>
      </c>
      <c r="F20" s="131"/>
      <c r="G20" s="131">
        <v>3</v>
      </c>
      <c r="H20" s="296">
        <v>62.5</v>
      </c>
      <c r="I20" s="297">
        <v>62.5</v>
      </c>
      <c r="J20" s="142">
        <f t="shared" si="0"/>
        <v>287</v>
      </c>
      <c r="K20" s="133">
        <f t="shared" si="1"/>
        <v>1</v>
      </c>
      <c r="Q20" s="104"/>
      <c r="R20" s="104"/>
    </row>
    <row r="21" spans="1:18" ht="13.5" x14ac:dyDescent="0.2">
      <c r="A21" s="168">
        <v>15</v>
      </c>
      <c r="B21" s="106" t="s">
        <v>1261</v>
      </c>
      <c r="C21" s="106" t="s">
        <v>386</v>
      </c>
      <c r="D21" s="106" t="s">
        <v>1278</v>
      </c>
      <c r="E21" s="106" t="s">
        <v>43</v>
      </c>
      <c r="F21" s="131"/>
      <c r="G21" s="131">
        <v>4</v>
      </c>
      <c r="H21" s="296">
        <v>61.099999999999994</v>
      </c>
      <c r="I21" s="297">
        <v>61.099999999999994</v>
      </c>
      <c r="J21" s="142">
        <f t="shared" si="0"/>
        <v>286</v>
      </c>
      <c r="K21" s="133">
        <f t="shared" si="1"/>
        <v>1</v>
      </c>
      <c r="Q21" s="104"/>
      <c r="R21" s="104"/>
    </row>
    <row r="22" spans="1:18" ht="13.5" x14ac:dyDescent="0.2">
      <c r="A22" s="168">
        <v>16</v>
      </c>
      <c r="B22" s="106" t="s">
        <v>732</v>
      </c>
      <c r="C22" s="106" t="s">
        <v>77</v>
      </c>
      <c r="D22" s="106" t="s">
        <v>170</v>
      </c>
      <c r="E22" s="106" t="s">
        <v>39</v>
      </c>
      <c r="F22" s="131"/>
      <c r="G22" s="131">
        <v>4</v>
      </c>
      <c r="H22" s="296">
        <v>60.8</v>
      </c>
      <c r="I22" s="297">
        <v>60.8</v>
      </c>
      <c r="J22" s="142">
        <f t="shared" si="0"/>
        <v>285</v>
      </c>
      <c r="K22" s="133">
        <f t="shared" si="1"/>
        <v>1</v>
      </c>
      <c r="Q22" s="104"/>
      <c r="R22" s="104"/>
    </row>
    <row r="23" spans="1:18" ht="13.5" x14ac:dyDescent="0.2">
      <c r="A23" s="168">
        <v>17</v>
      </c>
      <c r="B23" s="106" t="s">
        <v>649</v>
      </c>
      <c r="C23" s="106" t="s">
        <v>104</v>
      </c>
      <c r="D23" s="106" t="s">
        <v>342</v>
      </c>
      <c r="E23" s="106" t="s">
        <v>47</v>
      </c>
      <c r="F23" s="131"/>
      <c r="G23" s="131">
        <v>1</v>
      </c>
      <c r="H23" s="296">
        <v>60.7</v>
      </c>
      <c r="I23" s="297">
        <v>60.7</v>
      </c>
      <c r="J23" s="142">
        <f t="shared" si="0"/>
        <v>284</v>
      </c>
      <c r="K23" s="133">
        <f t="shared" si="1"/>
        <v>1</v>
      </c>
      <c r="Q23" s="104"/>
      <c r="R23" s="104"/>
    </row>
    <row r="24" spans="1:18" ht="13.5" x14ac:dyDescent="0.2">
      <c r="A24" s="168">
        <v>18</v>
      </c>
      <c r="B24" s="106" t="s">
        <v>1709</v>
      </c>
      <c r="C24" s="106" t="s">
        <v>1743</v>
      </c>
      <c r="D24" s="106" t="s">
        <v>1744</v>
      </c>
      <c r="E24" s="106" t="s">
        <v>42</v>
      </c>
      <c r="F24" s="131">
        <v>1</v>
      </c>
      <c r="G24" s="131">
        <v>5</v>
      </c>
      <c r="H24" s="296">
        <v>52.099999999999994</v>
      </c>
      <c r="I24" s="297">
        <v>52.099999999999994</v>
      </c>
      <c r="J24" s="142">
        <f t="shared" si="0"/>
        <v>283</v>
      </c>
      <c r="K24" s="133">
        <f t="shared" si="1"/>
        <v>1</v>
      </c>
    </row>
    <row r="25" spans="1:18" ht="13.5" x14ac:dyDescent="0.2">
      <c r="A25" s="168">
        <v>19</v>
      </c>
      <c r="B25" s="106" t="s">
        <v>682</v>
      </c>
      <c r="C25" s="106" t="s">
        <v>84</v>
      </c>
      <c r="D25" s="106" t="s">
        <v>85</v>
      </c>
      <c r="E25" s="106" t="s">
        <v>42</v>
      </c>
      <c r="F25" s="131"/>
      <c r="G25" s="131">
        <v>4</v>
      </c>
      <c r="H25" s="296">
        <v>51.7</v>
      </c>
      <c r="I25" s="297">
        <v>51.7</v>
      </c>
      <c r="J25" s="142">
        <f t="shared" si="0"/>
        <v>282</v>
      </c>
      <c r="K25" s="133">
        <f t="shared" si="1"/>
        <v>1</v>
      </c>
    </row>
    <row r="26" spans="1:18" ht="13.5" x14ac:dyDescent="0.2">
      <c r="A26" s="168">
        <v>20</v>
      </c>
      <c r="B26" s="106" t="s">
        <v>714</v>
      </c>
      <c r="C26" s="106" t="s">
        <v>234</v>
      </c>
      <c r="D26" s="106" t="s">
        <v>190</v>
      </c>
      <c r="E26" s="106" t="s">
        <v>37</v>
      </c>
      <c r="F26" s="131"/>
      <c r="G26" s="131">
        <v>2</v>
      </c>
      <c r="H26" s="296">
        <v>51.5</v>
      </c>
      <c r="I26" s="297">
        <v>51.5</v>
      </c>
      <c r="J26" s="142">
        <f t="shared" si="0"/>
        <v>281</v>
      </c>
      <c r="K26" s="133">
        <f t="shared" si="1"/>
        <v>1</v>
      </c>
    </row>
    <row r="27" spans="1:18" ht="13.5" x14ac:dyDescent="0.2">
      <c r="A27" s="168">
        <v>21</v>
      </c>
      <c r="B27" s="106" t="s">
        <v>1610</v>
      </c>
      <c r="C27" s="106" t="s">
        <v>262</v>
      </c>
      <c r="D27" s="106" t="s">
        <v>1003</v>
      </c>
      <c r="E27" s="106" t="s">
        <v>2078</v>
      </c>
      <c r="F27" s="131"/>
      <c r="G27" s="131">
        <v>3</v>
      </c>
      <c r="H27" s="296">
        <v>49</v>
      </c>
      <c r="I27" s="297">
        <v>49</v>
      </c>
      <c r="J27" s="142">
        <f t="shared" si="0"/>
        <v>280</v>
      </c>
      <c r="K27" s="133">
        <f t="shared" si="1"/>
        <v>1</v>
      </c>
    </row>
    <row r="28" spans="1:18" ht="13.5" x14ac:dyDescent="0.2">
      <c r="A28" s="168">
        <v>22</v>
      </c>
      <c r="B28" s="106" t="s">
        <v>554</v>
      </c>
      <c r="C28" s="106" t="s">
        <v>184</v>
      </c>
      <c r="D28" s="106" t="s">
        <v>185</v>
      </c>
      <c r="E28" s="106" t="s">
        <v>44</v>
      </c>
      <c r="F28" s="131"/>
      <c r="G28" s="131">
        <v>3</v>
      </c>
      <c r="H28" s="296">
        <v>47.300000000000004</v>
      </c>
      <c r="I28" s="297">
        <v>47.300000000000004</v>
      </c>
      <c r="J28" s="142">
        <f t="shared" si="0"/>
        <v>279</v>
      </c>
      <c r="K28" s="133">
        <f t="shared" si="1"/>
        <v>1</v>
      </c>
    </row>
    <row r="29" spans="1:18" ht="13.5" x14ac:dyDescent="0.2">
      <c r="A29" s="168">
        <v>23</v>
      </c>
      <c r="B29" s="106" t="s">
        <v>544</v>
      </c>
      <c r="C29" s="106" t="s">
        <v>215</v>
      </c>
      <c r="D29" s="106" t="s">
        <v>216</v>
      </c>
      <c r="E29" s="106" t="s">
        <v>38</v>
      </c>
      <c r="F29" s="131"/>
      <c r="G29" s="131">
        <v>3</v>
      </c>
      <c r="H29" s="296">
        <v>45.4</v>
      </c>
      <c r="I29" s="297">
        <v>45.4</v>
      </c>
      <c r="J29" s="142">
        <f t="shared" si="0"/>
        <v>278</v>
      </c>
      <c r="K29" s="133">
        <f t="shared" si="1"/>
        <v>1</v>
      </c>
    </row>
    <row r="30" spans="1:18" ht="13.5" x14ac:dyDescent="0.2">
      <c r="A30" s="168">
        <v>24</v>
      </c>
      <c r="B30" s="106" t="s">
        <v>551</v>
      </c>
      <c r="C30" s="106" t="s">
        <v>426</v>
      </c>
      <c r="D30" s="106" t="s">
        <v>111</v>
      </c>
      <c r="E30" s="106" t="s">
        <v>41</v>
      </c>
      <c r="F30" s="131"/>
      <c r="G30" s="131">
        <v>4</v>
      </c>
      <c r="H30" s="296">
        <v>42.900000000000006</v>
      </c>
      <c r="I30" s="297">
        <v>42.900000000000006</v>
      </c>
      <c r="J30" s="142">
        <f t="shared" si="0"/>
        <v>277</v>
      </c>
      <c r="K30" s="133">
        <f t="shared" si="1"/>
        <v>1</v>
      </c>
    </row>
    <row r="31" spans="1:18" ht="13.5" x14ac:dyDescent="0.2">
      <c r="A31" s="168">
        <v>25</v>
      </c>
      <c r="B31" s="106" t="s">
        <v>562</v>
      </c>
      <c r="C31" s="106" t="s">
        <v>1984</v>
      </c>
      <c r="D31" s="106" t="s">
        <v>1985</v>
      </c>
      <c r="E31" s="106" t="s">
        <v>38</v>
      </c>
      <c r="F31" s="131"/>
      <c r="G31" s="131">
        <v>3</v>
      </c>
      <c r="H31" s="296">
        <v>41.8</v>
      </c>
      <c r="I31" s="297">
        <v>41.8</v>
      </c>
      <c r="J31" s="142">
        <f t="shared" si="0"/>
        <v>276</v>
      </c>
      <c r="K31" s="133">
        <f t="shared" si="1"/>
        <v>1</v>
      </c>
    </row>
    <row r="32" spans="1:18" ht="13.5" x14ac:dyDescent="0.2">
      <c r="A32" s="168">
        <v>26</v>
      </c>
      <c r="B32" s="106" t="s">
        <v>545</v>
      </c>
      <c r="C32" s="106" t="s">
        <v>198</v>
      </c>
      <c r="D32" s="106" t="s">
        <v>82</v>
      </c>
      <c r="E32" s="106" t="s">
        <v>40</v>
      </c>
      <c r="F32" s="131"/>
      <c r="G32" s="131">
        <v>2</v>
      </c>
      <c r="H32" s="296">
        <v>41.599999999999994</v>
      </c>
      <c r="I32" s="297">
        <v>41.599999999999994</v>
      </c>
      <c r="J32" s="142">
        <f t="shared" si="0"/>
        <v>275</v>
      </c>
      <c r="K32" s="133">
        <f t="shared" si="1"/>
        <v>1</v>
      </c>
    </row>
    <row r="33" spans="1:11" ht="13.5" x14ac:dyDescent="0.2">
      <c r="A33" s="168">
        <v>27</v>
      </c>
      <c r="B33" s="106" t="s">
        <v>561</v>
      </c>
      <c r="C33" s="106" t="s">
        <v>186</v>
      </c>
      <c r="D33" s="106" t="s">
        <v>1167</v>
      </c>
      <c r="E33" s="106" t="s">
        <v>44</v>
      </c>
      <c r="F33" s="131"/>
      <c r="G33" s="131">
        <v>1</v>
      </c>
      <c r="H33" s="296">
        <v>41.1</v>
      </c>
      <c r="I33" s="297">
        <v>41.1</v>
      </c>
      <c r="J33" s="142">
        <f t="shared" si="0"/>
        <v>274</v>
      </c>
      <c r="K33" s="133">
        <f t="shared" si="1"/>
        <v>1</v>
      </c>
    </row>
    <row r="34" spans="1:11" ht="13.5" x14ac:dyDescent="0.2">
      <c r="A34" s="168">
        <v>28</v>
      </c>
      <c r="B34" s="106" t="s">
        <v>834</v>
      </c>
      <c r="C34" s="106" t="s">
        <v>104</v>
      </c>
      <c r="D34" s="106" t="s">
        <v>125</v>
      </c>
      <c r="E34" s="106" t="s">
        <v>2078</v>
      </c>
      <c r="F34" s="131"/>
      <c r="G34" s="131">
        <v>1</v>
      </c>
      <c r="H34" s="296">
        <v>40.6</v>
      </c>
      <c r="I34" s="297">
        <v>40.6</v>
      </c>
      <c r="J34" s="142">
        <f t="shared" si="0"/>
        <v>273</v>
      </c>
      <c r="K34" s="133">
        <f t="shared" si="1"/>
        <v>1</v>
      </c>
    </row>
    <row r="35" spans="1:11" ht="13.5" x14ac:dyDescent="0.2">
      <c r="A35" s="168">
        <v>29</v>
      </c>
      <c r="B35" s="106" t="s">
        <v>1187</v>
      </c>
      <c r="C35" s="106" t="s">
        <v>2002</v>
      </c>
      <c r="D35" s="106" t="s">
        <v>1194</v>
      </c>
      <c r="E35" s="106" t="s">
        <v>44</v>
      </c>
      <c r="F35" s="131"/>
      <c r="G35" s="131">
        <v>4</v>
      </c>
      <c r="H35" s="296">
        <v>40.599999999999994</v>
      </c>
      <c r="I35" s="297">
        <v>40.599999999999994</v>
      </c>
      <c r="J35" s="142">
        <f t="shared" si="0"/>
        <v>273</v>
      </c>
      <c r="K35" s="133">
        <f t="shared" si="1"/>
        <v>2</v>
      </c>
    </row>
    <row r="36" spans="1:11" ht="13.5" x14ac:dyDescent="0.2">
      <c r="A36" s="168">
        <v>30</v>
      </c>
      <c r="B36" s="106" t="s">
        <v>628</v>
      </c>
      <c r="C36" s="106" t="s">
        <v>96</v>
      </c>
      <c r="D36" s="106" t="s">
        <v>370</v>
      </c>
      <c r="E36" s="106" t="s">
        <v>50</v>
      </c>
      <c r="F36" s="131"/>
      <c r="G36" s="131">
        <v>3</v>
      </c>
      <c r="H36" s="296">
        <v>39.700000000000003</v>
      </c>
      <c r="I36" s="297">
        <v>39.700000000000003</v>
      </c>
      <c r="J36" s="142">
        <f t="shared" si="0"/>
        <v>271</v>
      </c>
      <c r="K36" s="133">
        <f t="shared" si="1"/>
        <v>1</v>
      </c>
    </row>
    <row r="37" spans="1:11" ht="13.5" x14ac:dyDescent="0.2">
      <c r="A37" s="168">
        <v>31</v>
      </c>
      <c r="B37" s="106" t="s">
        <v>684</v>
      </c>
      <c r="C37" s="106" t="s">
        <v>1986</v>
      </c>
      <c r="D37" s="106" t="s">
        <v>1987</v>
      </c>
      <c r="E37" s="106" t="s">
        <v>2079</v>
      </c>
      <c r="F37" s="131"/>
      <c r="G37" s="131">
        <v>2</v>
      </c>
      <c r="H37" s="296">
        <v>39.400000000000006</v>
      </c>
      <c r="I37" s="297">
        <v>39.400000000000006</v>
      </c>
      <c r="J37" s="142">
        <f t="shared" si="0"/>
        <v>270</v>
      </c>
      <c r="K37" s="133">
        <f t="shared" si="1"/>
        <v>1</v>
      </c>
    </row>
    <row r="38" spans="1:11" ht="13.5" x14ac:dyDescent="0.2">
      <c r="A38" s="168">
        <v>32</v>
      </c>
      <c r="B38" s="106" t="s">
        <v>1761</v>
      </c>
      <c r="C38" s="106" t="s">
        <v>2076</v>
      </c>
      <c r="D38" s="106" t="s">
        <v>137</v>
      </c>
      <c r="E38" s="106" t="s">
        <v>2078</v>
      </c>
      <c r="F38" s="131"/>
      <c r="G38" s="131">
        <v>2</v>
      </c>
      <c r="H38" s="296">
        <v>38.099999999999994</v>
      </c>
      <c r="I38" s="297">
        <v>38.099999999999994</v>
      </c>
      <c r="J38" s="142">
        <f t="shared" si="0"/>
        <v>269</v>
      </c>
      <c r="K38" s="133">
        <f t="shared" si="1"/>
        <v>1</v>
      </c>
    </row>
    <row r="39" spans="1:11" ht="13.5" x14ac:dyDescent="0.2">
      <c r="A39" s="168">
        <v>33</v>
      </c>
      <c r="B39" s="106" t="s">
        <v>606</v>
      </c>
      <c r="C39" s="106" t="s">
        <v>128</v>
      </c>
      <c r="D39" s="106" t="s">
        <v>2036</v>
      </c>
      <c r="E39" s="106" t="s">
        <v>49</v>
      </c>
      <c r="F39" s="131"/>
      <c r="G39" s="131">
        <v>2</v>
      </c>
      <c r="H39" s="296">
        <v>37.299999999999997</v>
      </c>
      <c r="I39" s="297">
        <v>37.299999999999997</v>
      </c>
      <c r="J39" s="142">
        <f t="shared" si="0"/>
        <v>268</v>
      </c>
      <c r="K39" s="133">
        <f t="shared" si="1"/>
        <v>1</v>
      </c>
    </row>
    <row r="40" spans="1:11" ht="13.5" x14ac:dyDescent="0.2">
      <c r="A40" s="168">
        <v>34</v>
      </c>
      <c r="B40" s="106" t="s">
        <v>699</v>
      </c>
      <c r="C40" s="106" t="s">
        <v>390</v>
      </c>
      <c r="D40" s="106" t="s">
        <v>111</v>
      </c>
      <c r="E40" s="106" t="s">
        <v>40</v>
      </c>
      <c r="F40" s="131"/>
      <c r="G40" s="131">
        <v>2</v>
      </c>
      <c r="H40" s="296">
        <v>36.9</v>
      </c>
      <c r="I40" s="297">
        <v>36.9</v>
      </c>
      <c r="J40" s="142">
        <f t="shared" si="0"/>
        <v>267</v>
      </c>
      <c r="K40" s="133">
        <f t="shared" si="1"/>
        <v>1</v>
      </c>
    </row>
    <row r="41" spans="1:11" ht="13.5" x14ac:dyDescent="0.2">
      <c r="A41" s="168">
        <v>35</v>
      </c>
      <c r="B41" s="106" t="s">
        <v>1102</v>
      </c>
      <c r="C41" s="106" t="s">
        <v>2056</v>
      </c>
      <c r="D41" s="106" t="s">
        <v>2057</v>
      </c>
      <c r="E41" s="106" t="s">
        <v>44</v>
      </c>
      <c r="F41" s="131">
        <v>2</v>
      </c>
      <c r="G41" s="131">
        <v>1</v>
      </c>
      <c r="H41" s="296">
        <v>36.6</v>
      </c>
      <c r="I41" s="297">
        <v>36.6</v>
      </c>
      <c r="J41" s="142">
        <f t="shared" si="0"/>
        <v>266</v>
      </c>
      <c r="K41" s="133">
        <f t="shared" si="1"/>
        <v>1</v>
      </c>
    </row>
    <row r="42" spans="1:11" ht="13.5" x14ac:dyDescent="0.2">
      <c r="A42" s="168">
        <v>36</v>
      </c>
      <c r="B42" s="106" t="s">
        <v>1310</v>
      </c>
      <c r="C42" s="106" t="s">
        <v>1327</v>
      </c>
      <c r="D42" s="106" t="s">
        <v>263</v>
      </c>
      <c r="E42" s="106" t="s">
        <v>49</v>
      </c>
      <c r="F42" s="131"/>
      <c r="G42" s="131">
        <v>2</v>
      </c>
      <c r="H42" s="296">
        <v>35.200000000000003</v>
      </c>
      <c r="I42" s="297">
        <v>35.200000000000003</v>
      </c>
      <c r="J42" s="142">
        <f t="shared" si="0"/>
        <v>265</v>
      </c>
      <c r="K42" s="133">
        <f t="shared" si="1"/>
        <v>1</v>
      </c>
    </row>
    <row r="43" spans="1:11" ht="13.5" x14ac:dyDescent="0.2">
      <c r="A43" s="168">
        <v>37</v>
      </c>
      <c r="B43" s="106" t="s">
        <v>582</v>
      </c>
      <c r="C43" s="106" t="s">
        <v>377</v>
      </c>
      <c r="D43" s="106" t="s">
        <v>378</v>
      </c>
      <c r="E43" s="106" t="s">
        <v>2079</v>
      </c>
      <c r="F43" s="131"/>
      <c r="G43" s="131">
        <v>2</v>
      </c>
      <c r="H43" s="296">
        <v>32.799999999999997</v>
      </c>
      <c r="I43" s="297">
        <v>32.799999999999997</v>
      </c>
      <c r="J43" s="142">
        <f t="shared" si="0"/>
        <v>264</v>
      </c>
      <c r="K43" s="133">
        <f t="shared" si="1"/>
        <v>1</v>
      </c>
    </row>
    <row r="44" spans="1:11" ht="13.5" x14ac:dyDescent="0.2">
      <c r="A44" s="168">
        <v>38</v>
      </c>
      <c r="B44" s="106" t="s">
        <v>1214</v>
      </c>
      <c r="C44" s="106" t="s">
        <v>1222</v>
      </c>
      <c r="D44" s="106" t="s">
        <v>1223</v>
      </c>
      <c r="E44" s="106" t="s">
        <v>38</v>
      </c>
      <c r="F44" s="131">
        <v>1</v>
      </c>
      <c r="G44" s="131"/>
      <c r="H44" s="296">
        <v>30</v>
      </c>
      <c r="I44" s="297">
        <v>30</v>
      </c>
      <c r="J44" s="142">
        <f t="shared" si="0"/>
        <v>263</v>
      </c>
      <c r="K44" s="133">
        <f t="shared" si="1"/>
        <v>1</v>
      </c>
    </row>
    <row r="45" spans="1:11" ht="13.5" x14ac:dyDescent="0.2">
      <c r="A45" s="168">
        <v>39</v>
      </c>
      <c r="B45" s="106" t="s">
        <v>1475</v>
      </c>
      <c r="C45" s="106" t="s">
        <v>1029</v>
      </c>
      <c r="D45" s="106" t="s">
        <v>1476</v>
      </c>
      <c r="E45" s="106" t="s">
        <v>49</v>
      </c>
      <c r="F45" s="131"/>
      <c r="G45" s="131">
        <v>2</v>
      </c>
      <c r="H45" s="296">
        <v>30</v>
      </c>
      <c r="I45" s="297">
        <v>30</v>
      </c>
      <c r="J45" s="142">
        <f t="shared" si="0"/>
        <v>263</v>
      </c>
      <c r="K45" s="133">
        <f t="shared" si="1"/>
        <v>2</v>
      </c>
    </row>
    <row r="46" spans="1:11" ht="13.5" x14ac:dyDescent="0.2">
      <c r="A46" s="168">
        <v>40</v>
      </c>
      <c r="B46" s="106" t="s">
        <v>568</v>
      </c>
      <c r="C46" s="106" t="s">
        <v>319</v>
      </c>
      <c r="D46" s="106" t="s">
        <v>140</v>
      </c>
      <c r="E46" s="106" t="s">
        <v>43</v>
      </c>
      <c r="F46" s="131"/>
      <c r="G46" s="131">
        <v>3</v>
      </c>
      <c r="H46" s="296">
        <v>29.699999999999996</v>
      </c>
      <c r="I46" s="297">
        <v>29.699999999999996</v>
      </c>
      <c r="J46" s="142">
        <f t="shared" si="0"/>
        <v>261</v>
      </c>
      <c r="K46" s="133">
        <f t="shared" si="1"/>
        <v>1</v>
      </c>
    </row>
    <row r="47" spans="1:11" ht="13.5" x14ac:dyDescent="0.2">
      <c r="A47" s="168">
        <v>41</v>
      </c>
      <c r="B47" s="106" t="s">
        <v>995</v>
      </c>
      <c r="C47" s="106" t="s">
        <v>100</v>
      </c>
      <c r="D47" s="106" t="s">
        <v>263</v>
      </c>
      <c r="E47" s="106" t="s">
        <v>42</v>
      </c>
      <c r="F47" s="131"/>
      <c r="G47" s="131">
        <v>2</v>
      </c>
      <c r="H47" s="296">
        <v>29.6</v>
      </c>
      <c r="I47" s="297">
        <v>29.6</v>
      </c>
      <c r="J47" s="142">
        <f t="shared" si="0"/>
        <v>260</v>
      </c>
      <c r="K47" s="133">
        <f t="shared" si="1"/>
        <v>1</v>
      </c>
    </row>
    <row r="48" spans="1:11" ht="13.5" x14ac:dyDescent="0.2">
      <c r="A48" s="168">
        <v>42</v>
      </c>
      <c r="B48" s="106" t="s">
        <v>791</v>
      </c>
      <c r="C48" s="106" t="s">
        <v>269</v>
      </c>
      <c r="D48" s="106" t="s">
        <v>270</v>
      </c>
      <c r="E48" s="106" t="s">
        <v>47</v>
      </c>
      <c r="F48" s="131"/>
      <c r="G48" s="131">
        <v>1</v>
      </c>
      <c r="H48" s="296">
        <v>26.9</v>
      </c>
      <c r="I48" s="297">
        <v>26.9</v>
      </c>
      <c r="J48" s="142">
        <f t="shared" si="0"/>
        <v>259</v>
      </c>
      <c r="K48" s="133">
        <f t="shared" si="1"/>
        <v>1</v>
      </c>
    </row>
    <row r="49" spans="1:11" ht="13.5" x14ac:dyDescent="0.2">
      <c r="A49" s="168">
        <v>43</v>
      </c>
      <c r="B49" s="106" t="s">
        <v>1695</v>
      </c>
      <c r="C49" s="106" t="s">
        <v>1730</v>
      </c>
      <c r="D49" s="106" t="s">
        <v>436</v>
      </c>
      <c r="E49" s="106" t="s">
        <v>43</v>
      </c>
      <c r="F49" s="131"/>
      <c r="G49" s="131">
        <v>2</v>
      </c>
      <c r="H49" s="296">
        <v>26.5</v>
      </c>
      <c r="I49" s="297">
        <v>26.5</v>
      </c>
      <c r="J49" s="142">
        <f t="shared" si="0"/>
        <v>258</v>
      </c>
      <c r="K49" s="133">
        <f t="shared" si="1"/>
        <v>1</v>
      </c>
    </row>
    <row r="50" spans="1:11" ht="13.5" x14ac:dyDescent="0.2">
      <c r="A50" s="168">
        <v>44</v>
      </c>
      <c r="B50" s="106" t="s">
        <v>1833</v>
      </c>
      <c r="C50" s="106" t="s">
        <v>95</v>
      </c>
      <c r="D50" s="106" t="s">
        <v>2036</v>
      </c>
      <c r="E50" s="106" t="s">
        <v>37</v>
      </c>
      <c r="F50" s="131">
        <v>1</v>
      </c>
      <c r="G50" s="131">
        <v>2</v>
      </c>
      <c r="H50" s="296">
        <v>26.4</v>
      </c>
      <c r="I50" s="297">
        <v>26.4</v>
      </c>
      <c r="J50" s="142">
        <f t="shared" si="0"/>
        <v>257</v>
      </c>
      <c r="K50" s="133">
        <f t="shared" si="1"/>
        <v>1</v>
      </c>
    </row>
    <row r="51" spans="1:11" ht="13.5" x14ac:dyDescent="0.2">
      <c r="A51" s="168">
        <v>45</v>
      </c>
      <c r="B51" s="106" t="s">
        <v>1570</v>
      </c>
      <c r="C51" s="106" t="s">
        <v>198</v>
      </c>
      <c r="D51" s="106" t="s">
        <v>1590</v>
      </c>
      <c r="E51" s="106" t="s">
        <v>42</v>
      </c>
      <c r="F51" s="131"/>
      <c r="G51" s="131">
        <v>1</v>
      </c>
      <c r="H51" s="296">
        <v>26.3</v>
      </c>
      <c r="I51" s="297">
        <v>26.3</v>
      </c>
      <c r="J51" s="142">
        <f t="shared" si="0"/>
        <v>256</v>
      </c>
      <c r="K51" s="133">
        <f t="shared" si="1"/>
        <v>1</v>
      </c>
    </row>
    <row r="52" spans="1:11" ht="13.5" x14ac:dyDescent="0.2">
      <c r="A52" s="168">
        <v>46</v>
      </c>
      <c r="B52" s="106" t="s">
        <v>745</v>
      </c>
      <c r="C52" s="106" t="s">
        <v>249</v>
      </c>
      <c r="D52" s="106" t="s">
        <v>85</v>
      </c>
      <c r="E52" s="106" t="s">
        <v>42</v>
      </c>
      <c r="F52" s="131"/>
      <c r="G52" s="131">
        <v>2</v>
      </c>
      <c r="H52" s="296">
        <v>24.9</v>
      </c>
      <c r="I52" s="297">
        <v>24.9</v>
      </c>
      <c r="J52" s="142">
        <f t="shared" si="0"/>
        <v>255</v>
      </c>
      <c r="K52" s="133">
        <f t="shared" si="1"/>
        <v>1</v>
      </c>
    </row>
    <row r="53" spans="1:11" ht="13.5" x14ac:dyDescent="0.2">
      <c r="A53" s="168">
        <v>47</v>
      </c>
      <c r="B53" s="106" t="s">
        <v>1863</v>
      </c>
      <c r="C53" s="106" t="s">
        <v>1633</v>
      </c>
      <c r="D53" s="106" t="s">
        <v>1155</v>
      </c>
      <c r="E53" s="106" t="s">
        <v>40</v>
      </c>
      <c r="F53" s="131">
        <v>1</v>
      </c>
      <c r="G53" s="131">
        <v>3</v>
      </c>
      <c r="H53" s="296">
        <v>24.5</v>
      </c>
      <c r="I53" s="297">
        <v>24.5</v>
      </c>
      <c r="J53" s="142">
        <f t="shared" si="0"/>
        <v>254</v>
      </c>
      <c r="K53" s="133">
        <f t="shared" si="1"/>
        <v>1</v>
      </c>
    </row>
    <row r="54" spans="1:11" ht="13.5" x14ac:dyDescent="0.2">
      <c r="A54" s="168">
        <v>48</v>
      </c>
      <c r="B54" s="106" t="s">
        <v>543</v>
      </c>
      <c r="C54" s="106" t="s">
        <v>202</v>
      </c>
      <c r="D54" s="106" t="s">
        <v>137</v>
      </c>
      <c r="E54" s="106" t="s">
        <v>37</v>
      </c>
      <c r="F54" s="131">
        <v>1</v>
      </c>
      <c r="G54" s="131">
        <v>1</v>
      </c>
      <c r="H54" s="296">
        <v>23.8</v>
      </c>
      <c r="I54" s="297">
        <v>23.8</v>
      </c>
      <c r="J54" s="142">
        <f t="shared" si="0"/>
        <v>253</v>
      </c>
      <c r="K54" s="133">
        <f t="shared" si="1"/>
        <v>1</v>
      </c>
    </row>
    <row r="55" spans="1:11" ht="13.5" x14ac:dyDescent="0.2">
      <c r="A55" s="168">
        <v>49</v>
      </c>
      <c r="B55" s="106" t="s">
        <v>637</v>
      </c>
      <c r="C55" s="106" t="s">
        <v>265</v>
      </c>
      <c r="D55" s="106" t="s">
        <v>357</v>
      </c>
      <c r="E55" s="106" t="s">
        <v>43</v>
      </c>
      <c r="F55" s="131"/>
      <c r="G55" s="131">
        <v>1</v>
      </c>
      <c r="H55" s="296">
        <v>21.7</v>
      </c>
      <c r="I55" s="297">
        <v>21.7</v>
      </c>
      <c r="J55" s="142">
        <f t="shared" si="0"/>
        <v>252</v>
      </c>
      <c r="K55" s="133">
        <f t="shared" si="1"/>
        <v>1</v>
      </c>
    </row>
    <row r="56" spans="1:11" ht="13.5" x14ac:dyDescent="0.2">
      <c r="A56" s="168">
        <v>50</v>
      </c>
      <c r="B56" s="106" t="s">
        <v>539</v>
      </c>
      <c r="C56" s="106" t="s">
        <v>1952</v>
      </c>
      <c r="D56" s="106" t="s">
        <v>1953</v>
      </c>
      <c r="E56" s="106" t="s">
        <v>44</v>
      </c>
      <c r="F56" s="131"/>
      <c r="G56" s="131">
        <v>1</v>
      </c>
      <c r="H56" s="296">
        <v>21.7</v>
      </c>
      <c r="I56" s="297">
        <v>21.7</v>
      </c>
      <c r="J56" s="142">
        <f t="shared" si="0"/>
        <v>252</v>
      </c>
      <c r="K56" s="133">
        <f t="shared" si="1"/>
        <v>2</v>
      </c>
    </row>
    <row r="57" spans="1:11" ht="13.5" x14ac:dyDescent="0.2">
      <c r="A57" s="168">
        <v>51</v>
      </c>
      <c r="B57" s="106" t="s">
        <v>578</v>
      </c>
      <c r="C57" s="106" t="s">
        <v>519</v>
      </c>
      <c r="D57" s="106" t="s">
        <v>432</v>
      </c>
      <c r="E57" s="106" t="s">
        <v>43</v>
      </c>
      <c r="F57" s="131"/>
      <c r="G57" s="131">
        <v>2</v>
      </c>
      <c r="H57" s="296">
        <v>21.6</v>
      </c>
      <c r="I57" s="297">
        <v>21.6</v>
      </c>
      <c r="J57" s="142">
        <f t="shared" si="0"/>
        <v>250</v>
      </c>
      <c r="K57" s="133">
        <f t="shared" si="1"/>
        <v>1</v>
      </c>
    </row>
    <row r="58" spans="1:11" ht="13.5" x14ac:dyDescent="0.2">
      <c r="A58" s="168">
        <v>52</v>
      </c>
      <c r="B58" s="106" t="s">
        <v>581</v>
      </c>
      <c r="C58" s="106" t="s">
        <v>157</v>
      </c>
      <c r="D58" s="106" t="s">
        <v>70</v>
      </c>
      <c r="E58" s="106" t="s">
        <v>39</v>
      </c>
      <c r="F58" s="131"/>
      <c r="G58" s="131">
        <v>3</v>
      </c>
      <c r="H58" s="296">
        <v>21.299999999999997</v>
      </c>
      <c r="I58" s="297">
        <v>21.299999999999997</v>
      </c>
      <c r="J58" s="142">
        <f t="shared" si="0"/>
        <v>249</v>
      </c>
      <c r="K58" s="133">
        <f t="shared" si="1"/>
        <v>1</v>
      </c>
    </row>
    <row r="59" spans="1:11" ht="13.5" x14ac:dyDescent="0.2">
      <c r="A59" s="168">
        <v>53</v>
      </c>
      <c r="B59" s="106" t="s">
        <v>567</v>
      </c>
      <c r="C59" s="106" t="s">
        <v>1195</v>
      </c>
      <c r="D59" s="106" t="s">
        <v>120</v>
      </c>
      <c r="E59" s="106" t="s">
        <v>50</v>
      </c>
      <c r="F59" s="131"/>
      <c r="G59" s="131">
        <v>1</v>
      </c>
      <c r="H59" s="296">
        <v>21.2</v>
      </c>
      <c r="I59" s="297">
        <v>21.2</v>
      </c>
      <c r="J59" s="142">
        <f t="shared" si="0"/>
        <v>248</v>
      </c>
      <c r="K59" s="133">
        <f t="shared" si="1"/>
        <v>1</v>
      </c>
    </row>
    <row r="60" spans="1:11" ht="13.5" x14ac:dyDescent="0.2">
      <c r="A60" s="168">
        <v>54</v>
      </c>
      <c r="B60" s="106" t="s">
        <v>1767</v>
      </c>
      <c r="C60" s="106" t="s">
        <v>1177</v>
      </c>
      <c r="D60" s="106" t="s">
        <v>342</v>
      </c>
      <c r="E60" s="106" t="s">
        <v>50</v>
      </c>
      <c r="F60" s="131"/>
      <c r="G60" s="131">
        <v>1</v>
      </c>
      <c r="H60" s="296">
        <v>20.8</v>
      </c>
      <c r="I60" s="297">
        <v>20.8</v>
      </c>
      <c r="J60" s="142">
        <f t="shared" si="0"/>
        <v>247</v>
      </c>
      <c r="K60" s="133">
        <f t="shared" si="1"/>
        <v>1</v>
      </c>
    </row>
    <row r="61" spans="1:11" ht="13.5" x14ac:dyDescent="0.2">
      <c r="A61" s="168">
        <v>55</v>
      </c>
      <c r="B61" s="106" t="s">
        <v>560</v>
      </c>
      <c r="C61" s="106" t="s">
        <v>1122</v>
      </c>
      <c r="D61" s="106" t="s">
        <v>79</v>
      </c>
      <c r="E61" s="106" t="s">
        <v>42</v>
      </c>
      <c r="F61" s="131"/>
      <c r="G61" s="131">
        <v>2</v>
      </c>
      <c r="H61" s="296">
        <v>20.7</v>
      </c>
      <c r="I61" s="297">
        <v>20.7</v>
      </c>
      <c r="J61" s="142">
        <f t="shared" si="0"/>
        <v>246</v>
      </c>
      <c r="K61" s="133">
        <f t="shared" si="1"/>
        <v>1</v>
      </c>
    </row>
    <row r="62" spans="1:11" ht="13.5" x14ac:dyDescent="0.2">
      <c r="A62" s="168">
        <v>56</v>
      </c>
      <c r="B62" s="106" t="s">
        <v>594</v>
      </c>
      <c r="C62" s="106" t="s">
        <v>514</v>
      </c>
      <c r="D62" s="106" t="s">
        <v>178</v>
      </c>
      <c r="E62" s="106" t="s">
        <v>44</v>
      </c>
      <c r="F62" s="131"/>
      <c r="G62" s="131">
        <v>1</v>
      </c>
      <c r="H62" s="296">
        <v>20.399999999999999</v>
      </c>
      <c r="I62" s="297">
        <v>20.399999999999999</v>
      </c>
      <c r="J62" s="142">
        <f t="shared" si="0"/>
        <v>245</v>
      </c>
      <c r="K62" s="133">
        <f t="shared" si="1"/>
        <v>1</v>
      </c>
    </row>
    <row r="63" spans="1:11" ht="13.5" x14ac:dyDescent="0.2">
      <c r="A63" s="168">
        <v>57</v>
      </c>
      <c r="B63" s="106" t="s">
        <v>573</v>
      </c>
      <c r="C63" s="106" t="s">
        <v>402</v>
      </c>
      <c r="D63" s="106" t="s">
        <v>270</v>
      </c>
      <c r="E63" s="106" t="s">
        <v>44</v>
      </c>
      <c r="F63" s="131"/>
      <c r="G63" s="131">
        <v>1</v>
      </c>
      <c r="H63" s="296">
        <v>20.399999999999999</v>
      </c>
      <c r="I63" s="297">
        <v>20.399999999999999</v>
      </c>
      <c r="J63" s="142">
        <f t="shared" si="0"/>
        <v>245</v>
      </c>
      <c r="K63" s="133">
        <f t="shared" si="1"/>
        <v>2</v>
      </c>
    </row>
    <row r="64" spans="1:11" ht="13.5" x14ac:dyDescent="0.2">
      <c r="A64" s="168">
        <v>58</v>
      </c>
      <c r="B64" s="106" t="s">
        <v>1857</v>
      </c>
      <c r="C64" s="106" t="s">
        <v>135</v>
      </c>
      <c r="D64" s="106" t="s">
        <v>1898</v>
      </c>
      <c r="E64" s="106" t="s">
        <v>47</v>
      </c>
      <c r="F64" s="131"/>
      <c r="G64" s="131">
        <v>1</v>
      </c>
      <c r="H64" s="296">
        <v>20.399999999999999</v>
      </c>
      <c r="I64" s="297">
        <v>20.399999999999999</v>
      </c>
      <c r="J64" s="142">
        <f t="shared" si="0"/>
        <v>245</v>
      </c>
      <c r="K64" s="133">
        <f t="shared" si="1"/>
        <v>3</v>
      </c>
    </row>
    <row r="65" spans="1:11" ht="13.5" x14ac:dyDescent="0.2">
      <c r="A65" s="168">
        <v>59</v>
      </c>
      <c r="B65" s="106" t="s">
        <v>1935</v>
      </c>
      <c r="C65" s="106" t="s">
        <v>519</v>
      </c>
      <c r="D65" s="106" t="s">
        <v>2000</v>
      </c>
      <c r="E65" s="106" t="s">
        <v>41</v>
      </c>
      <c r="F65" s="131"/>
      <c r="G65" s="131">
        <v>2</v>
      </c>
      <c r="H65" s="296">
        <v>20.2</v>
      </c>
      <c r="I65" s="297">
        <v>20.2</v>
      </c>
      <c r="J65" s="142">
        <f t="shared" si="0"/>
        <v>242</v>
      </c>
      <c r="K65" s="133">
        <f t="shared" si="1"/>
        <v>1</v>
      </c>
    </row>
    <row r="66" spans="1:11" ht="13.5" x14ac:dyDescent="0.2">
      <c r="A66" s="168">
        <v>60</v>
      </c>
      <c r="B66" s="106" t="s">
        <v>1778</v>
      </c>
      <c r="C66" s="106" t="s">
        <v>364</v>
      </c>
      <c r="D66" s="106" t="s">
        <v>1809</v>
      </c>
      <c r="E66" s="106" t="s">
        <v>43</v>
      </c>
      <c r="F66" s="131"/>
      <c r="G66" s="131">
        <v>1</v>
      </c>
      <c r="H66" s="296">
        <v>19.5</v>
      </c>
      <c r="I66" s="297">
        <v>19.5</v>
      </c>
      <c r="J66" s="142">
        <f t="shared" si="0"/>
        <v>241</v>
      </c>
      <c r="K66" s="133">
        <f t="shared" si="1"/>
        <v>1</v>
      </c>
    </row>
    <row r="67" spans="1:11" ht="13.5" x14ac:dyDescent="0.2">
      <c r="A67" s="168">
        <v>61</v>
      </c>
      <c r="B67" s="106" t="s">
        <v>1714</v>
      </c>
      <c r="C67" s="106" t="s">
        <v>1814</v>
      </c>
      <c r="D67" s="106" t="s">
        <v>225</v>
      </c>
      <c r="E67" s="106" t="s">
        <v>43</v>
      </c>
      <c r="F67" s="131"/>
      <c r="G67" s="131">
        <v>1</v>
      </c>
      <c r="H67" s="296">
        <v>19.100000000000001</v>
      </c>
      <c r="I67" s="297">
        <v>19.100000000000001</v>
      </c>
      <c r="J67" s="142">
        <f t="shared" si="0"/>
        <v>240</v>
      </c>
      <c r="K67" s="133">
        <f t="shared" si="1"/>
        <v>1</v>
      </c>
    </row>
    <row r="68" spans="1:11" ht="13.5" x14ac:dyDescent="0.2">
      <c r="A68" s="168">
        <v>62</v>
      </c>
      <c r="B68" s="106" t="s">
        <v>727</v>
      </c>
      <c r="C68" s="106" t="s">
        <v>324</v>
      </c>
      <c r="D68" s="106" t="s">
        <v>309</v>
      </c>
      <c r="E68" s="106" t="s">
        <v>37</v>
      </c>
      <c r="F68" s="131"/>
      <c r="G68" s="131">
        <v>1</v>
      </c>
      <c r="H68" s="296">
        <v>18.600000000000001</v>
      </c>
      <c r="I68" s="297">
        <v>18.600000000000001</v>
      </c>
      <c r="J68" s="142">
        <f t="shared" si="0"/>
        <v>239</v>
      </c>
      <c r="K68" s="133">
        <f t="shared" si="1"/>
        <v>1</v>
      </c>
    </row>
    <row r="69" spans="1:11" ht="13.5" x14ac:dyDescent="0.2">
      <c r="A69" s="168">
        <v>63</v>
      </c>
      <c r="B69" s="106" t="s">
        <v>731</v>
      </c>
      <c r="C69" s="106" t="s">
        <v>1960</v>
      </c>
      <c r="D69" s="106" t="s">
        <v>1961</v>
      </c>
      <c r="E69" s="106" t="s">
        <v>2078</v>
      </c>
      <c r="F69" s="131"/>
      <c r="G69" s="131">
        <v>1</v>
      </c>
      <c r="H69" s="296">
        <v>18.600000000000001</v>
      </c>
      <c r="I69" s="297">
        <v>18.600000000000001</v>
      </c>
      <c r="J69" s="142">
        <f t="shared" si="0"/>
        <v>239</v>
      </c>
      <c r="K69" s="133">
        <f t="shared" si="1"/>
        <v>2</v>
      </c>
    </row>
    <row r="70" spans="1:11" ht="13.5" x14ac:dyDescent="0.2">
      <c r="A70" s="168">
        <v>64</v>
      </c>
      <c r="B70" s="106" t="s">
        <v>1489</v>
      </c>
      <c r="C70" s="106" t="s">
        <v>1490</v>
      </c>
      <c r="D70" s="106" t="s">
        <v>303</v>
      </c>
      <c r="E70" s="106" t="s">
        <v>37</v>
      </c>
      <c r="F70" s="131"/>
      <c r="G70" s="131">
        <v>1</v>
      </c>
      <c r="H70" s="296">
        <v>18.600000000000001</v>
      </c>
      <c r="I70" s="297">
        <v>18.600000000000001</v>
      </c>
      <c r="J70" s="142">
        <f t="shared" si="0"/>
        <v>239</v>
      </c>
      <c r="K70" s="133">
        <f t="shared" si="1"/>
        <v>3</v>
      </c>
    </row>
    <row r="71" spans="1:11" ht="13.5" x14ac:dyDescent="0.2">
      <c r="A71" s="168">
        <v>65</v>
      </c>
      <c r="B71" s="106" t="s">
        <v>679</v>
      </c>
      <c r="C71" s="106" t="s">
        <v>187</v>
      </c>
      <c r="D71" s="106" t="s">
        <v>204</v>
      </c>
      <c r="E71" s="106" t="s">
        <v>40</v>
      </c>
      <c r="F71" s="131"/>
      <c r="G71" s="131">
        <v>1</v>
      </c>
      <c r="H71" s="296">
        <v>17.8</v>
      </c>
      <c r="I71" s="297">
        <v>17.8</v>
      </c>
      <c r="J71" s="142">
        <f t="shared" si="0"/>
        <v>236</v>
      </c>
      <c r="K71" s="133">
        <f t="shared" si="1"/>
        <v>1</v>
      </c>
    </row>
    <row r="72" spans="1:11" ht="13.5" x14ac:dyDescent="0.2">
      <c r="A72" s="168">
        <v>66</v>
      </c>
      <c r="B72" s="106" t="s">
        <v>669</v>
      </c>
      <c r="C72" s="106" t="s">
        <v>164</v>
      </c>
      <c r="D72" s="106" t="s">
        <v>416</v>
      </c>
      <c r="E72" s="106" t="s">
        <v>43</v>
      </c>
      <c r="F72" s="131"/>
      <c r="G72" s="131">
        <v>1</v>
      </c>
      <c r="H72" s="296">
        <v>17.399999999999999</v>
      </c>
      <c r="I72" s="297">
        <v>17.399999999999999</v>
      </c>
      <c r="J72" s="142">
        <f t="shared" si="0"/>
        <v>235</v>
      </c>
      <c r="K72" s="133">
        <f t="shared" si="1"/>
        <v>1</v>
      </c>
    </row>
    <row r="73" spans="1:11" ht="13.5" x14ac:dyDescent="0.2">
      <c r="A73" s="168">
        <v>67</v>
      </c>
      <c r="B73" s="106" t="s">
        <v>790</v>
      </c>
      <c r="C73" s="106" t="s">
        <v>334</v>
      </c>
      <c r="D73" s="106" t="s">
        <v>335</v>
      </c>
      <c r="E73" s="106" t="s">
        <v>37</v>
      </c>
      <c r="F73" s="131"/>
      <c r="G73" s="131">
        <v>1</v>
      </c>
      <c r="H73" s="296">
        <v>17.399999999999999</v>
      </c>
      <c r="I73" s="297">
        <v>17.399999999999999</v>
      </c>
      <c r="J73" s="142">
        <f t="shared" ref="J73:J136" si="2">IF(I73=I72,J72,IF(I73=0,ROUNDDOWN(20,0),J72-K72))</f>
        <v>235</v>
      </c>
      <c r="K73" s="133">
        <f t="shared" ref="K73:K136" si="3">IF(I73&lt;I72,1,IF(I73=I72,K72+1,0))</f>
        <v>2</v>
      </c>
    </row>
    <row r="74" spans="1:11" ht="13.5" x14ac:dyDescent="0.2">
      <c r="A74" s="168">
        <v>68</v>
      </c>
      <c r="B74" s="106" t="s">
        <v>550</v>
      </c>
      <c r="C74" s="106" t="s">
        <v>195</v>
      </c>
      <c r="D74" s="106" t="s">
        <v>196</v>
      </c>
      <c r="E74" s="106" t="s">
        <v>40</v>
      </c>
      <c r="F74" s="131"/>
      <c r="G74" s="131">
        <v>1</v>
      </c>
      <c r="H74" s="296">
        <v>17.399999999999999</v>
      </c>
      <c r="I74" s="297">
        <v>17.399999999999999</v>
      </c>
      <c r="J74" s="142">
        <f t="shared" si="2"/>
        <v>235</v>
      </c>
      <c r="K74" s="133">
        <f t="shared" si="3"/>
        <v>3</v>
      </c>
    </row>
    <row r="75" spans="1:11" ht="13.5" x14ac:dyDescent="0.2">
      <c r="A75" s="168">
        <v>69</v>
      </c>
      <c r="B75" s="106" t="s">
        <v>542</v>
      </c>
      <c r="C75" s="106" t="s">
        <v>310</v>
      </c>
      <c r="D75" s="106" t="s">
        <v>311</v>
      </c>
      <c r="E75" s="106" t="s">
        <v>37</v>
      </c>
      <c r="F75" s="131"/>
      <c r="G75" s="131">
        <v>1</v>
      </c>
      <c r="H75" s="296">
        <v>17.399999999999999</v>
      </c>
      <c r="I75" s="297">
        <v>17.399999999999999</v>
      </c>
      <c r="J75" s="142">
        <f t="shared" si="2"/>
        <v>235</v>
      </c>
      <c r="K75" s="133">
        <f t="shared" si="3"/>
        <v>4</v>
      </c>
    </row>
    <row r="76" spans="1:11" ht="13.5" x14ac:dyDescent="0.2">
      <c r="A76" s="168">
        <v>70</v>
      </c>
      <c r="B76" s="106" t="s">
        <v>770</v>
      </c>
      <c r="C76" s="106" t="s">
        <v>1311</v>
      </c>
      <c r="D76" s="106" t="s">
        <v>1967</v>
      </c>
      <c r="E76" s="106" t="s">
        <v>42</v>
      </c>
      <c r="F76" s="131"/>
      <c r="G76" s="131">
        <v>1</v>
      </c>
      <c r="H76" s="296">
        <v>17</v>
      </c>
      <c r="I76" s="297">
        <v>17</v>
      </c>
      <c r="J76" s="142">
        <f t="shared" si="2"/>
        <v>231</v>
      </c>
      <c r="K76" s="133">
        <f t="shared" si="3"/>
        <v>1</v>
      </c>
    </row>
    <row r="77" spans="1:11" ht="13.5" x14ac:dyDescent="0.2">
      <c r="A77" s="168">
        <v>71</v>
      </c>
      <c r="B77" s="106" t="s">
        <v>638</v>
      </c>
      <c r="C77" s="106" t="s">
        <v>379</v>
      </c>
      <c r="D77" s="106" t="s">
        <v>378</v>
      </c>
      <c r="E77" s="106" t="s">
        <v>2078</v>
      </c>
      <c r="F77" s="131"/>
      <c r="G77" s="131">
        <v>2</v>
      </c>
      <c r="H77" s="296">
        <v>16.8</v>
      </c>
      <c r="I77" s="297">
        <v>16.8</v>
      </c>
      <c r="J77" s="142">
        <f t="shared" si="2"/>
        <v>230</v>
      </c>
      <c r="K77" s="133">
        <f t="shared" si="3"/>
        <v>1</v>
      </c>
    </row>
    <row r="78" spans="1:11" ht="13.5" x14ac:dyDescent="0.2">
      <c r="A78" s="168">
        <v>72</v>
      </c>
      <c r="B78" s="106" t="s">
        <v>1718</v>
      </c>
      <c r="C78" s="106" t="s">
        <v>1751</v>
      </c>
      <c r="D78" s="106" t="s">
        <v>450</v>
      </c>
      <c r="E78" s="106" t="s">
        <v>48</v>
      </c>
      <c r="F78" s="131"/>
      <c r="G78" s="131">
        <v>1</v>
      </c>
      <c r="H78" s="296">
        <v>16.600000000000001</v>
      </c>
      <c r="I78" s="297">
        <v>16.600000000000001</v>
      </c>
      <c r="J78" s="142">
        <f t="shared" si="2"/>
        <v>229</v>
      </c>
      <c r="K78" s="133">
        <f t="shared" si="3"/>
        <v>1</v>
      </c>
    </row>
    <row r="79" spans="1:11" ht="13.5" x14ac:dyDescent="0.2">
      <c r="A79" s="168">
        <v>73</v>
      </c>
      <c r="B79" s="106" t="s">
        <v>580</v>
      </c>
      <c r="C79" s="106" t="s">
        <v>491</v>
      </c>
      <c r="D79" s="106" t="s">
        <v>535</v>
      </c>
      <c r="E79" s="106" t="s">
        <v>41</v>
      </c>
      <c r="F79" s="131"/>
      <c r="G79" s="131">
        <v>1</v>
      </c>
      <c r="H79" s="296">
        <v>16.2</v>
      </c>
      <c r="I79" s="297">
        <v>16.2</v>
      </c>
      <c r="J79" s="142">
        <f t="shared" si="2"/>
        <v>228</v>
      </c>
      <c r="K79" s="133">
        <f t="shared" si="3"/>
        <v>1</v>
      </c>
    </row>
    <row r="80" spans="1:11" ht="13.5" x14ac:dyDescent="0.2">
      <c r="A80" s="168">
        <v>74</v>
      </c>
      <c r="B80" s="106" t="s">
        <v>972</v>
      </c>
      <c r="C80" s="106" t="s">
        <v>386</v>
      </c>
      <c r="D80" s="106" t="s">
        <v>537</v>
      </c>
      <c r="E80" s="106" t="s">
        <v>2078</v>
      </c>
      <c r="F80" s="131"/>
      <c r="G80" s="131">
        <v>1</v>
      </c>
      <c r="H80" s="296">
        <v>16.2</v>
      </c>
      <c r="I80" s="297">
        <v>16.2</v>
      </c>
      <c r="J80" s="142">
        <f t="shared" si="2"/>
        <v>228</v>
      </c>
      <c r="K80" s="133">
        <f t="shared" si="3"/>
        <v>2</v>
      </c>
    </row>
    <row r="81" spans="1:11" ht="13.5" x14ac:dyDescent="0.2">
      <c r="A81" s="168">
        <v>75</v>
      </c>
      <c r="B81" s="106" t="s">
        <v>680</v>
      </c>
      <c r="C81" s="106" t="s">
        <v>198</v>
      </c>
      <c r="D81" s="106" t="s">
        <v>167</v>
      </c>
      <c r="E81" s="106" t="s">
        <v>41</v>
      </c>
      <c r="F81" s="131"/>
      <c r="G81" s="131">
        <v>1</v>
      </c>
      <c r="H81" s="296">
        <v>15.9</v>
      </c>
      <c r="I81" s="297">
        <v>15.9</v>
      </c>
      <c r="J81" s="142">
        <f t="shared" si="2"/>
        <v>226</v>
      </c>
      <c r="K81" s="133">
        <f t="shared" si="3"/>
        <v>1</v>
      </c>
    </row>
    <row r="82" spans="1:11" ht="13.5" x14ac:dyDescent="0.2">
      <c r="A82" s="168">
        <v>76</v>
      </c>
      <c r="B82" s="106" t="s">
        <v>1713</v>
      </c>
      <c r="C82" s="106" t="s">
        <v>1748</v>
      </c>
      <c r="D82" s="106" t="s">
        <v>290</v>
      </c>
      <c r="E82" s="106" t="s">
        <v>43</v>
      </c>
      <c r="F82" s="131"/>
      <c r="G82" s="131">
        <v>1</v>
      </c>
      <c r="H82" s="296">
        <v>15.9</v>
      </c>
      <c r="I82" s="297">
        <v>15.9</v>
      </c>
      <c r="J82" s="142">
        <f t="shared" si="2"/>
        <v>226</v>
      </c>
      <c r="K82" s="133">
        <f t="shared" si="3"/>
        <v>2</v>
      </c>
    </row>
    <row r="83" spans="1:11" ht="13.5" x14ac:dyDescent="0.2">
      <c r="A83" s="168">
        <v>77</v>
      </c>
      <c r="B83" s="106" t="s">
        <v>783</v>
      </c>
      <c r="C83" s="106" t="s">
        <v>2028</v>
      </c>
      <c r="D83" s="106" t="s">
        <v>2029</v>
      </c>
      <c r="E83" s="106" t="s">
        <v>40</v>
      </c>
      <c r="F83" s="131"/>
      <c r="G83" s="131">
        <v>1</v>
      </c>
      <c r="H83" s="296">
        <v>15.5</v>
      </c>
      <c r="I83" s="297">
        <v>15.5</v>
      </c>
      <c r="J83" s="142">
        <f t="shared" si="2"/>
        <v>224</v>
      </c>
      <c r="K83" s="133">
        <f t="shared" si="3"/>
        <v>1</v>
      </c>
    </row>
    <row r="84" spans="1:11" ht="13.5" x14ac:dyDescent="0.2">
      <c r="A84" s="168">
        <v>78</v>
      </c>
      <c r="B84" s="106" t="s">
        <v>795</v>
      </c>
      <c r="C84" s="106" t="s">
        <v>313</v>
      </c>
      <c r="D84" s="106" t="s">
        <v>314</v>
      </c>
      <c r="E84" s="106" t="s">
        <v>37</v>
      </c>
      <c r="F84" s="131"/>
      <c r="G84" s="131">
        <v>1</v>
      </c>
      <c r="H84" s="296">
        <v>15.5</v>
      </c>
      <c r="I84" s="297">
        <v>15.5</v>
      </c>
      <c r="J84" s="142">
        <f t="shared" si="2"/>
        <v>224</v>
      </c>
      <c r="K84" s="133">
        <f t="shared" si="3"/>
        <v>2</v>
      </c>
    </row>
    <row r="85" spans="1:11" ht="13.5" x14ac:dyDescent="0.2">
      <c r="A85" s="168">
        <v>79</v>
      </c>
      <c r="B85" s="106" t="s">
        <v>846</v>
      </c>
      <c r="C85" s="106" t="s">
        <v>288</v>
      </c>
      <c r="D85" s="106" t="s">
        <v>434</v>
      </c>
      <c r="E85" s="106" t="s">
        <v>39</v>
      </c>
      <c r="F85" s="131"/>
      <c r="G85" s="131">
        <v>1</v>
      </c>
      <c r="H85" s="296">
        <v>15.1</v>
      </c>
      <c r="I85" s="297">
        <v>15.1</v>
      </c>
      <c r="J85" s="142">
        <f t="shared" si="2"/>
        <v>222</v>
      </c>
      <c r="K85" s="133">
        <f t="shared" si="3"/>
        <v>1</v>
      </c>
    </row>
    <row r="86" spans="1:11" ht="13.5" x14ac:dyDescent="0.2">
      <c r="A86" s="168">
        <v>80</v>
      </c>
      <c r="B86" s="106" t="s">
        <v>1103</v>
      </c>
      <c r="C86" s="106" t="s">
        <v>1840</v>
      </c>
      <c r="D86" s="106" t="s">
        <v>279</v>
      </c>
      <c r="E86" s="106" t="s">
        <v>44</v>
      </c>
      <c r="F86" s="131"/>
      <c r="G86" s="131">
        <v>2</v>
      </c>
      <c r="H86" s="296">
        <v>14.9</v>
      </c>
      <c r="I86" s="297">
        <v>14.9</v>
      </c>
      <c r="J86" s="142">
        <f t="shared" si="2"/>
        <v>221</v>
      </c>
      <c r="K86" s="133">
        <f t="shared" si="3"/>
        <v>1</v>
      </c>
    </row>
    <row r="87" spans="1:11" ht="13.5" x14ac:dyDescent="0.2">
      <c r="A87" s="168">
        <v>81</v>
      </c>
      <c r="B87" s="106" t="s">
        <v>722</v>
      </c>
      <c r="C87" s="106" t="s">
        <v>495</v>
      </c>
      <c r="D87" s="106" t="s">
        <v>178</v>
      </c>
      <c r="E87" s="106" t="s">
        <v>44</v>
      </c>
      <c r="F87" s="131"/>
      <c r="G87" s="131">
        <v>1</v>
      </c>
      <c r="H87" s="296">
        <v>14.4</v>
      </c>
      <c r="I87" s="297">
        <v>14.4</v>
      </c>
      <c r="J87" s="142">
        <f t="shared" si="2"/>
        <v>220</v>
      </c>
      <c r="K87" s="133">
        <f t="shared" si="3"/>
        <v>1</v>
      </c>
    </row>
    <row r="88" spans="1:11" ht="13.5" x14ac:dyDescent="0.2">
      <c r="A88" s="168">
        <v>82</v>
      </c>
      <c r="B88" s="106" t="s">
        <v>748</v>
      </c>
      <c r="C88" s="106" t="s">
        <v>252</v>
      </c>
      <c r="D88" s="106" t="s">
        <v>1991</v>
      </c>
      <c r="E88" s="106" t="s">
        <v>49</v>
      </c>
      <c r="F88" s="131"/>
      <c r="G88" s="131">
        <v>1</v>
      </c>
      <c r="H88" s="296">
        <v>14.4</v>
      </c>
      <c r="I88" s="297">
        <v>14.4</v>
      </c>
      <c r="J88" s="142">
        <f t="shared" si="2"/>
        <v>220</v>
      </c>
      <c r="K88" s="133">
        <f t="shared" si="3"/>
        <v>2</v>
      </c>
    </row>
    <row r="89" spans="1:11" ht="13.5" x14ac:dyDescent="0.2">
      <c r="A89" s="168">
        <v>83</v>
      </c>
      <c r="B89" s="106" t="s">
        <v>587</v>
      </c>
      <c r="C89" s="106" t="s">
        <v>295</v>
      </c>
      <c r="D89" s="106" t="s">
        <v>2041</v>
      </c>
      <c r="E89" s="106" t="s">
        <v>2078</v>
      </c>
      <c r="F89" s="131"/>
      <c r="G89" s="131">
        <v>1</v>
      </c>
      <c r="H89" s="296">
        <v>14.4</v>
      </c>
      <c r="I89" s="297">
        <v>14.4</v>
      </c>
      <c r="J89" s="142">
        <f t="shared" si="2"/>
        <v>220</v>
      </c>
      <c r="K89" s="133">
        <f t="shared" si="3"/>
        <v>3</v>
      </c>
    </row>
    <row r="90" spans="1:11" ht="13.5" x14ac:dyDescent="0.2">
      <c r="A90" s="168">
        <v>84</v>
      </c>
      <c r="B90" s="106" t="s">
        <v>1785</v>
      </c>
      <c r="C90" s="106" t="s">
        <v>1817</v>
      </c>
      <c r="D90" s="106" t="s">
        <v>1818</v>
      </c>
      <c r="E90" s="106" t="s">
        <v>37</v>
      </c>
      <c r="F90" s="131"/>
      <c r="G90" s="131">
        <v>1</v>
      </c>
      <c r="H90" s="296">
        <v>14.4</v>
      </c>
      <c r="I90" s="297">
        <v>14.4</v>
      </c>
      <c r="J90" s="142">
        <f t="shared" si="2"/>
        <v>220</v>
      </c>
      <c r="K90" s="133">
        <f t="shared" si="3"/>
        <v>4</v>
      </c>
    </row>
    <row r="91" spans="1:11" ht="13.5" x14ac:dyDescent="0.2">
      <c r="A91" s="168">
        <v>85</v>
      </c>
      <c r="B91" s="106" t="s">
        <v>706</v>
      </c>
      <c r="C91" s="106" t="s">
        <v>181</v>
      </c>
      <c r="D91" s="106" t="s">
        <v>297</v>
      </c>
      <c r="E91" s="106" t="s">
        <v>43</v>
      </c>
      <c r="F91" s="131"/>
      <c r="G91" s="131">
        <v>1</v>
      </c>
      <c r="H91" s="296">
        <v>14.1</v>
      </c>
      <c r="I91" s="297">
        <v>14.1</v>
      </c>
      <c r="J91" s="142">
        <f t="shared" si="2"/>
        <v>216</v>
      </c>
      <c r="K91" s="133">
        <f t="shared" si="3"/>
        <v>1</v>
      </c>
    </row>
    <row r="92" spans="1:11" ht="13.5" x14ac:dyDescent="0.2">
      <c r="A92" s="168">
        <v>86</v>
      </c>
      <c r="B92" s="106" t="s">
        <v>673</v>
      </c>
      <c r="C92" s="106" t="s">
        <v>2017</v>
      </c>
      <c r="D92" s="106" t="s">
        <v>1964</v>
      </c>
      <c r="E92" s="106" t="s">
        <v>43</v>
      </c>
      <c r="F92" s="131"/>
      <c r="G92" s="131">
        <v>1</v>
      </c>
      <c r="H92" s="296">
        <v>14.1</v>
      </c>
      <c r="I92" s="297">
        <v>14.1</v>
      </c>
      <c r="J92" s="142">
        <f t="shared" si="2"/>
        <v>216</v>
      </c>
      <c r="K92" s="133">
        <f t="shared" si="3"/>
        <v>2</v>
      </c>
    </row>
    <row r="93" spans="1:11" ht="13.5" x14ac:dyDescent="0.2">
      <c r="A93" s="168">
        <v>87</v>
      </c>
      <c r="B93" s="106" t="s">
        <v>1782</v>
      </c>
      <c r="C93" s="106" t="s">
        <v>92</v>
      </c>
      <c r="D93" s="106" t="s">
        <v>225</v>
      </c>
      <c r="E93" s="106" t="s">
        <v>43</v>
      </c>
      <c r="F93" s="131"/>
      <c r="G93" s="131">
        <v>1</v>
      </c>
      <c r="H93" s="296">
        <v>14.1</v>
      </c>
      <c r="I93" s="297">
        <v>14.1</v>
      </c>
      <c r="J93" s="142">
        <f t="shared" si="2"/>
        <v>216</v>
      </c>
      <c r="K93" s="133">
        <f t="shared" si="3"/>
        <v>3</v>
      </c>
    </row>
    <row r="94" spans="1:11" ht="13.5" x14ac:dyDescent="0.2">
      <c r="A94" s="168">
        <v>88</v>
      </c>
      <c r="B94" s="106" t="s">
        <v>814</v>
      </c>
      <c r="C94" s="106" t="s">
        <v>2061</v>
      </c>
      <c r="D94" s="106" t="s">
        <v>2062</v>
      </c>
      <c r="E94" s="106" t="s">
        <v>47</v>
      </c>
      <c r="F94" s="131"/>
      <c r="G94" s="131">
        <v>1</v>
      </c>
      <c r="H94" s="296">
        <v>13.7</v>
      </c>
      <c r="I94" s="297">
        <v>13.7</v>
      </c>
      <c r="J94" s="142">
        <f t="shared" si="2"/>
        <v>213</v>
      </c>
      <c r="K94" s="133">
        <f t="shared" si="3"/>
        <v>1</v>
      </c>
    </row>
    <row r="95" spans="1:11" ht="13.5" x14ac:dyDescent="0.2">
      <c r="A95" s="168">
        <v>89</v>
      </c>
      <c r="B95" s="106" t="s">
        <v>966</v>
      </c>
      <c r="C95" s="106" t="s">
        <v>107</v>
      </c>
      <c r="D95" s="106" t="s">
        <v>206</v>
      </c>
      <c r="E95" s="106" t="s">
        <v>43</v>
      </c>
      <c r="F95" s="131"/>
      <c r="G95" s="131">
        <v>1</v>
      </c>
      <c r="H95" s="296">
        <v>13.7</v>
      </c>
      <c r="I95" s="297">
        <v>13.7</v>
      </c>
      <c r="J95" s="142">
        <f t="shared" si="2"/>
        <v>213</v>
      </c>
      <c r="K95" s="133">
        <f t="shared" si="3"/>
        <v>2</v>
      </c>
    </row>
    <row r="96" spans="1:11" ht="13.5" x14ac:dyDescent="0.2">
      <c r="A96" s="168">
        <v>90</v>
      </c>
      <c r="B96" s="106" t="s">
        <v>1870</v>
      </c>
      <c r="C96" s="106" t="s">
        <v>1840</v>
      </c>
      <c r="D96" s="106" t="s">
        <v>93</v>
      </c>
      <c r="E96" s="106" t="s">
        <v>38</v>
      </c>
      <c r="F96" s="131"/>
      <c r="G96" s="131">
        <v>1</v>
      </c>
      <c r="H96" s="296">
        <v>13.4</v>
      </c>
      <c r="I96" s="297">
        <v>13.4</v>
      </c>
      <c r="J96" s="142">
        <f t="shared" si="2"/>
        <v>211</v>
      </c>
      <c r="K96" s="133">
        <f t="shared" si="3"/>
        <v>1</v>
      </c>
    </row>
    <row r="97" spans="1:11" ht="13.5" x14ac:dyDescent="0.2">
      <c r="A97" s="168">
        <v>91</v>
      </c>
      <c r="B97" s="106" t="s">
        <v>1763</v>
      </c>
      <c r="C97" s="106" t="s">
        <v>153</v>
      </c>
      <c r="D97" s="106" t="s">
        <v>226</v>
      </c>
      <c r="E97" s="106" t="s">
        <v>38</v>
      </c>
      <c r="F97" s="131"/>
      <c r="G97" s="131">
        <v>1</v>
      </c>
      <c r="H97" s="296">
        <v>12.7</v>
      </c>
      <c r="I97" s="297">
        <v>12.7</v>
      </c>
      <c r="J97" s="142">
        <f t="shared" si="2"/>
        <v>210</v>
      </c>
      <c r="K97" s="133">
        <f t="shared" si="3"/>
        <v>1</v>
      </c>
    </row>
    <row r="98" spans="1:11" ht="13.5" x14ac:dyDescent="0.2">
      <c r="A98" s="168">
        <v>92</v>
      </c>
      <c r="B98" s="106" t="s">
        <v>1353</v>
      </c>
      <c r="C98" s="106" t="s">
        <v>2042</v>
      </c>
      <c r="D98" s="106" t="s">
        <v>1342</v>
      </c>
      <c r="E98" s="106" t="s">
        <v>2078</v>
      </c>
      <c r="F98" s="131">
        <v>1</v>
      </c>
      <c r="G98" s="131">
        <v>1</v>
      </c>
      <c r="H98" s="296">
        <v>12.299999999999999</v>
      </c>
      <c r="I98" s="297">
        <v>12.299999999999999</v>
      </c>
      <c r="J98" s="142">
        <f t="shared" si="2"/>
        <v>209</v>
      </c>
      <c r="K98" s="133">
        <f t="shared" si="3"/>
        <v>1</v>
      </c>
    </row>
    <row r="99" spans="1:11" ht="13.5" x14ac:dyDescent="0.2">
      <c r="A99" s="168">
        <v>93</v>
      </c>
      <c r="B99" s="106" t="s">
        <v>1135</v>
      </c>
      <c r="C99" s="106" t="s">
        <v>107</v>
      </c>
      <c r="D99" s="106" t="s">
        <v>190</v>
      </c>
      <c r="E99" s="106" t="s">
        <v>39</v>
      </c>
      <c r="F99" s="131"/>
      <c r="G99" s="131">
        <v>3</v>
      </c>
      <c r="H99" s="296">
        <v>11.9</v>
      </c>
      <c r="I99" s="297">
        <v>11.9</v>
      </c>
      <c r="J99" s="142">
        <f t="shared" si="2"/>
        <v>208</v>
      </c>
      <c r="K99" s="133">
        <f t="shared" si="3"/>
        <v>1</v>
      </c>
    </row>
    <row r="100" spans="1:11" ht="13.5" x14ac:dyDescent="0.2">
      <c r="A100" s="168">
        <v>94</v>
      </c>
      <c r="B100" s="106" t="s">
        <v>659</v>
      </c>
      <c r="C100" s="106" t="s">
        <v>468</v>
      </c>
      <c r="D100" s="106" t="s">
        <v>217</v>
      </c>
      <c r="E100" s="106" t="s">
        <v>38</v>
      </c>
      <c r="F100" s="131">
        <v>1</v>
      </c>
      <c r="G100" s="131">
        <v>1</v>
      </c>
      <c r="H100" s="296">
        <v>11.6</v>
      </c>
      <c r="I100" s="297">
        <v>11.6</v>
      </c>
      <c r="J100" s="142">
        <f t="shared" si="2"/>
        <v>207</v>
      </c>
      <c r="K100" s="133">
        <f t="shared" si="3"/>
        <v>1</v>
      </c>
    </row>
    <row r="101" spans="1:11" ht="13.5" x14ac:dyDescent="0.2">
      <c r="A101" s="168">
        <v>95</v>
      </c>
      <c r="B101" s="106" t="s">
        <v>618</v>
      </c>
      <c r="C101" s="106" t="s">
        <v>418</v>
      </c>
      <c r="D101" s="106" t="s">
        <v>419</v>
      </c>
      <c r="E101" s="106" t="s">
        <v>44</v>
      </c>
      <c r="F101" s="131"/>
      <c r="G101" s="131">
        <v>1</v>
      </c>
      <c r="H101" s="296">
        <v>11.5</v>
      </c>
      <c r="I101" s="297">
        <v>11.5</v>
      </c>
      <c r="J101" s="142">
        <f t="shared" si="2"/>
        <v>206</v>
      </c>
      <c r="K101" s="133">
        <f t="shared" si="3"/>
        <v>1</v>
      </c>
    </row>
    <row r="102" spans="1:11" ht="13.5" x14ac:dyDescent="0.2">
      <c r="A102" s="168">
        <v>96</v>
      </c>
      <c r="B102" s="106" t="s">
        <v>1701</v>
      </c>
      <c r="C102" s="106" t="s">
        <v>1734</v>
      </c>
      <c r="D102" s="106" t="s">
        <v>1735</v>
      </c>
      <c r="E102" s="106" t="s">
        <v>44</v>
      </c>
      <c r="F102" s="131">
        <v>1</v>
      </c>
      <c r="G102" s="131">
        <v>2</v>
      </c>
      <c r="H102" s="296">
        <v>11.3</v>
      </c>
      <c r="I102" s="297">
        <v>11.3</v>
      </c>
      <c r="J102" s="142">
        <f t="shared" si="2"/>
        <v>205</v>
      </c>
      <c r="K102" s="133">
        <f t="shared" si="3"/>
        <v>1</v>
      </c>
    </row>
    <row r="103" spans="1:11" ht="13.5" x14ac:dyDescent="0.2">
      <c r="A103" s="168">
        <v>97</v>
      </c>
      <c r="B103" s="106" t="s">
        <v>1708</v>
      </c>
      <c r="C103" s="106" t="s">
        <v>1741</v>
      </c>
      <c r="D103" s="106" t="s">
        <v>1742</v>
      </c>
      <c r="E103" s="106" t="s">
        <v>50</v>
      </c>
      <c r="F103" s="131">
        <v>2</v>
      </c>
      <c r="G103" s="131">
        <v>2</v>
      </c>
      <c r="H103" s="296">
        <v>10.899999999999999</v>
      </c>
      <c r="I103" s="297">
        <v>10.899999999999999</v>
      </c>
      <c r="J103" s="142">
        <f t="shared" si="2"/>
        <v>204</v>
      </c>
      <c r="K103" s="133">
        <f t="shared" si="3"/>
        <v>1</v>
      </c>
    </row>
    <row r="104" spans="1:11" ht="13.5" x14ac:dyDescent="0.2">
      <c r="A104" s="168">
        <v>98</v>
      </c>
      <c r="B104" s="106" t="s">
        <v>1657</v>
      </c>
      <c r="C104" s="106" t="s">
        <v>1677</v>
      </c>
      <c r="D104" s="106" t="s">
        <v>1967</v>
      </c>
      <c r="E104" s="106" t="s">
        <v>47</v>
      </c>
      <c r="F104" s="131"/>
      <c r="G104" s="131">
        <v>1</v>
      </c>
      <c r="H104" s="296">
        <v>10.4</v>
      </c>
      <c r="I104" s="297">
        <v>10.4</v>
      </c>
      <c r="J104" s="142">
        <f t="shared" si="2"/>
        <v>203</v>
      </c>
      <c r="K104" s="133">
        <f t="shared" si="3"/>
        <v>1</v>
      </c>
    </row>
    <row r="105" spans="1:11" ht="13.5" x14ac:dyDescent="0.2">
      <c r="A105" s="168">
        <v>99</v>
      </c>
      <c r="B105" s="106" t="s">
        <v>553</v>
      </c>
      <c r="C105" s="106" t="s">
        <v>107</v>
      </c>
      <c r="D105" s="106" t="s">
        <v>148</v>
      </c>
      <c r="E105" s="106" t="s">
        <v>41</v>
      </c>
      <c r="F105" s="131">
        <v>1</v>
      </c>
      <c r="G105" s="131">
        <v>1</v>
      </c>
      <c r="H105" s="296">
        <v>10.199999999999999</v>
      </c>
      <c r="I105" s="297">
        <v>10.199999999999999</v>
      </c>
      <c r="J105" s="142">
        <f t="shared" si="2"/>
        <v>202</v>
      </c>
      <c r="K105" s="133">
        <f t="shared" si="3"/>
        <v>1</v>
      </c>
    </row>
    <row r="106" spans="1:11" ht="13.5" x14ac:dyDescent="0.2">
      <c r="A106" s="168">
        <v>100</v>
      </c>
      <c r="B106" s="106" t="s">
        <v>1498</v>
      </c>
      <c r="C106" s="106" t="s">
        <v>1583</v>
      </c>
      <c r="D106" s="106" t="s">
        <v>1499</v>
      </c>
      <c r="E106" s="106" t="s">
        <v>39</v>
      </c>
      <c r="F106" s="131"/>
      <c r="G106" s="131">
        <v>1</v>
      </c>
      <c r="H106" s="296">
        <v>10.1</v>
      </c>
      <c r="I106" s="297">
        <v>10.1</v>
      </c>
      <c r="J106" s="142">
        <f t="shared" si="2"/>
        <v>201</v>
      </c>
      <c r="K106" s="133">
        <f t="shared" si="3"/>
        <v>1</v>
      </c>
    </row>
    <row r="107" spans="1:11" ht="13.5" x14ac:dyDescent="0.2">
      <c r="A107" s="168">
        <v>101</v>
      </c>
      <c r="B107" s="106" t="s">
        <v>574</v>
      </c>
      <c r="C107" s="106" t="s">
        <v>107</v>
      </c>
      <c r="D107" s="106" t="s">
        <v>1943</v>
      </c>
      <c r="E107" s="106" t="s">
        <v>40</v>
      </c>
      <c r="F107" s="131">
        <v>2</v>
      </c>
      <c r="G107" s="131"/>
      <c r="H107" s="296">
        <v>9.9</v>
      </c>
      <c r="I107" s="297">
        <v>9.9</v>
      </c>
      <c r="J107" s="142">
        <f t="shared" si="2"/>
        <v>200</v>
      </c>
      <c r="K107" s="133">
        <f t="shared" si="3"/>
        <v>1</v>
      </c>
    </row>
    <row r="108" spans="1:11" ht="13.5" x14ac:dyDescent="0.2">
      <c r="A108" s="168">
        <v>102</v>
      </c>
      <c r="B108" s="106" t="s">
        <v>1450</v>
      </c>
      <c r="C108" s="106" t="s">
        <v>1221</v>
      </c>
      <c r="D108" s="106" t="s">
        <v>290</v>
      </c>
      <c r="E108" s="106" t="s">
        <v>43</v>
      </c>
      <c r="F108" s="131"/>
      <c r="G108" s="131">
        <v>2</v>
      </c>
      <c r="H108" s="296">
        <v>9.9</v>
      </c>
      <c r="I108" s="297">
        <v>9.9</v>
      </c>
      <c r="J108" s="142">
        <f t="shared" si="2"/>
        <v>200</v>
      </c>
      <c r="K108" s="133">
        <f t="shared" si="3"/>
        <v>2</v>
      </c>
    </row>
    <row r="109" spans="1:11" ht="13.5" x14ac:dyDescent="0.2">
      <c r="A109" s="168">
        <v>103</v>
      </c>
      <c r="B109" s="106" t="s">
        <v>875</v>
      </c>
      <c r="C109" s="106" t="s">
        <v>181</v>
      </c>
      <c r="D109" s="106" t="s">
        <v>209</v>
      </c>
      <c r="E109" s="106" t="s">
        <v>43</v>
      </c>
      <c r="F109" s="131"/>
      <c r="G109" s="131">
        <v>1</v>
      </c>
      <c r="H109" s="296">
        <v>9.5</v>
      </c>
      <c r="I109" s="297">
        <v>9.5</v>
      </c>
      <c r="J109" s="142">
        <f t="shared" si="2"/>
        <v>198</v>
      </c>
      <c r="K109" s="133">
        <f t="shared" si="3"/>
        <v>1</v>
      </c>
    </row>
    <row r="110" spans="1:11" ht="13.5" x14ac:dyDescent="0.2">
      <c r="A110" s="168">
        <v>104</v>
      </c>
      <c r="B110" s="106" t="s">
        <v>756</v>
      </c>
      <c r="C110" s="106" t="s">
        <v>1996</v>
      </c>
      <c r="D110" s="106" t="s">
        <v>413</v>
      </c>
      <c r="E110" s="106" t="s">
        <v>50</v>
      </c>
      <c r="F110" s="131"/>
      <c r="G110" s="131">
        <v>1</v>
      </c>
      <c r="H110" s="296">
        <v>9.3000000000000007</v>
      </c>
      <c r="I110" s="297">
        <v>9.3000000000000007</v>
      </c>
      <c r="J110" s="142">
        <f t="shared" si="2"/>
        <v>197</v>
      </c>
      <c r="K110" s="133">
        <f t="shared" si="3"/>
        <v>1</v>
      </c>
    </row>
    <row r="111" spans="1:11" ht="13.5" x14ac:dyDescent="0.2">
      <c r="A111" s="168">
        <v>105</v>
      </c>
      <c r="B111" s="106" t="s">
        <v>1934</v>
      </c>
      <c r="C111" s="106" t="s">
        <v>1208</v>
      </c>
      <c r="D111" s="106" t="s">
        <v>1998</v>
      </c>
      <c r="E111" s="106" t="s">
        <v>43</v>
      </c>
      <c r="F111" s="131"/>
      <c r="G111" s="131">
        <v>1</v>
      </c>
      <c r="H111" s="296">
        <v>9.1</v>
      </c>
      <c r="I111" s="297">
        <v>9.1</v>
      </c>
      <c r="J111" s="142">
        <f t="shared" si="2"/>
        <v>196</v>
      </c>
      <c r="K111" s="133">
        <f t="shared" si="3"/>
        <v>1</v>
      </c>
    </row>
    <row r="112" spans="1:11" ht="13.5" x14ac:dyDescent="0.2">
      <c r="A112" s="168">
        <v>106</v>
      </c>
      <c r="B112" s="106" t="s">
        <v>1225</v>
      </c>
      <c r="C112" s="106" t="s">
        <v>260</v>
      </c>
      <c r="D112" s="106" t="s">
        <v>1233</v>
      </c>
      <c r="E112" s="106" t="s">
        <v>47</v>
      </c>
      <c r="F112" s="131"/>
      <c r="G112" s="131">
        <v>1</v>
      </c>
      <c r="H112" s="296">
        <v>8.6</v>
      </c>
      <c r="I112" s="297">
        <v>8.6</v>
      </c>
      <c r="J112" s="142">
        <f t="shared" si="2"/>
        <v>195</v>
      </c>
      <c r="K112" s="133">
        <f t="shared" si="3"/>
        <v>1</v>
      </c>
    </row>
    <row r="113" spans="1:11" ht="13.5" x14ac:dyDescent="0.2">
      <c r="A113" s="168">
        <v>107</v>
      </c>
      <c r="B113" s="106" t="s">
        <v>630</v>
      </c>
      <c r="C113" s="106" t="s">
        <v>190</v>
      </c>
      <c r="D113" s="106" t="s">
        <v>1989</v>
      </c>
      <c r="E113" s="106" t="s">
        <v>48</v>
      </c>
      <c r="F113" s="131"/>
      <c r="G113" s="131">
        <v>1</v>
      </c>
      <c r="H113" s="296">
        <v>8.3000000000000007</v>
      </c>
      <c r="I113" s="297">
        <v>8.3000000000000007</v>
      </c>
      <c r="J113" s="142">
        <f t="shared" si="2"/>
        <v>194</v>
      </c>
      <c r="K113" s="133">
        <f t="shared" si="3"/>
        <v>1</v>
      </c>
    </row>
    <row r="114" spans="1:11" ht="13.5" x14ac:dyDescent="0.2">
      <c r="A114" s="168">
        <v>108</v>
      </c>
      <c r="B114" s="106" t="s">
        <v>715</v>
      </c>
      <c r="C114" s="106" t="s">
        <v>1922</v>
      </c>
      <c r="D114" s="106" t="s">
        <v>190</v>
      </c>
      <c r="E114" s="106" t="s">
        <v>37</v>
      </c>
      <c r="F114" s="131"/>
      <c r="G114" s="131">
        <v>1</v>
      </c>
      <c r="H114" s="296">
        <v>8.1</v>
      </c>
      <c r="I114" s="297">
        <v>8.1</v>
      </c>
      <c r="J114" s="142">
        <f t="shared" si="2"/>
        <v>193</v>
      </c>
      <c r="K114" s="133">
        <f t="shared" si="3"/>
        <v>1</v>
      </c>
    </row>
    <row r="115" spans="1:11" ht="13.5" x14ac:dyDescent="0.2">
      <c r="A115" s="168">
        <v>109</v>
      </c>
      <c r="B115" s="106" t="s">
        <v>752</v>
      </c>
      <c r="C115" s="106" t="s">
        <v>469</v>
      </c>
      <c r="D115" s="106" t="s">
        <v>413</v>
      </c>
      <c r="E115" s="106" t="s">
        <v>50</v>
      </c>
      <c r="F115" s="131"/>
      <c r="G115" s="131">
        <v>1</v>
      </c>
      <c r="H115" s="296">
        <v>8.1</v>
      </c>
      <c r="I115" s="297">
        <v>8.1</v>
      </c>
      <c r="J115" s="142">
        <f t="shared" si="2"/>
        <v>193</v>
      </c>
      <c r="K115" s="133">
        <f t="shared" si="3"/>
        <v>2</v>
      </c>
    </row>
    <row r="116" spans="1:11" ht="13.5" x14ac:dyDescent="0.2">
      <c r="A116" s="168">
        <v>110</v>
      </c>
      <c r="B116" s="106" t="s">
        <v>1454</v>
      </c>
      <c r="C116" s="106" t="s">
        <v>1455</v>
      </c>
      <c r="D116" s="106" t="s">
        <v>1456</v>
      </c>
      <c r="E116" s="106" t="s">
        <v>38</v>
      </c>
      <c r="F116" s="131"/>
      <c r="G116" s="131">
        <v>1</v>
      </c>
      <c r="H116" s="296">
        <v>7.9</v>
      </c>
      <c r="I116" s="297">
        <v>7.9</v>
      </c>
      <c r="J116" s="142">
        <f t="shared" si="2"/>
        <v>191</v>
      </c>
      <c r="K116" s="133">
        <f t="shared" si="3"/>
        <v>1</v>
      </c>
    </row>
    <row r="117" spans="1:11" ht="13.5" x14ac:dyDescent="0.2">
      <c r="A117" s="168">
        <v>111</v>
      </c>
      <c r="B117" s="106" t="s">
        <v>1834</v>
      </c>
      <c r="C117" s="106" t="s">
        <v>1890</v>
      </c>
      <c r="D117" s="106" t="s">
        <v>1744</v>
      </c>
      <c r="E117" s="106" t="s">
        <v>42</v>
      </c>
      <c r="F117" s="131"/>
      <c r="G117" s="131">
        <v>1</v>
      </c>
      <c r="H117" s="296">
        <v>7.4</v>
      </c>
      <c r="I117" s="297">
        <v>7.4</v>
      </c>
      <c r="J117" s="142">
        <f t="shared" si="2"/>
        <v>190</v>
      </c>
      <c r="K117" s="133">
        <f t="shared" si="3"/>
        <v>1</v>
      </c>
    </row>
    <row r="118" spans="1:11" ht="13.5" x14ac:dyDescent="0.2">
      <c r="A118" s="168">
        <v>112</v>
      </c>
      <c r="B118" s="106" t="s">
        <v>1754</v>
      </c>
      <c r="C118" s="106" t="s">
        <v>107</v>
      </c>
      <c r="D118" s="106" t="s">
        <v>1003</v>
      </c>
      <c r="E118" s="106" t="s">
        <v>40</v>
      </c>
      <c r="F118" s="131"/>
      <c r="G118" s="131">
        <v>1</v>
      </c>
      <c r="H118" s="296">
        <v>7.4</v>
      </c>
      <c r="I118" s="297">
        <v>7.4</v>
      </c>
      <c r="J118" s="142">
        <f t="shared" si="2"/>
        <v>190</v>
      </c>
      <c r="K118" s="133">
        <f t="shared" si="3"/>
        <v>2</v>
      </c>
    </row>
    <row r="119" spans="1:11" ht="13.5" x14ac:dyDescent="0.2">
      <c r="A119" s="168">
        <v>113</v>
      </c>
      <c r="B119" s="106" t="s">
        <v>750</v>
      </c>
      <c r="C119" s="106" t="s">
        <v>300</v>
      </c>
      <c r="D119" s="106" t="s">
        <v>297</v>
      </c>
      <c r="E119" s="106" t="s">
        <v>43</v>
      </c>
      <c r="F119" s="131"/>
      <c r="G119" s="131">
        <v>1</v>
      </c>
      <c r="H119" s="296">
        <v>7.2</v>
      </c>
      <c r="I119" s="297">
        <v>7.2</v>
      </c>
      <c r="J119" s="142">
        <f t="shared" si="2"/>
        <v>188</v>
      </c>
      <c r="K119" s="133">
        <f t="shared" si="3"/>
        <v>1</v>
      </c>
    </row>
    <row r="120" spans="1:11" ht="13.5" x14ac:dyDescent="0.2">
      <c r="A120" s="168">
        <v>114</v>
      </c>
      <c r="B120" s="106" t="s">
        <v>1163</v>
      </c>
      <c r="C120" s="106" t="s">
        <v>1170</v>
      </c>
      <c r="D120" s="106" t="s">
        <v>183</v>
      </c>
      <c r="E120" s="106" t="s">
        <v>44</v>
      </c>
      <c r="F120" s="131"/>
      <c r="G120" s="131">
        <v>2</v>
      </c>
      <c r="H120" s="296">
        <v>7.1</v>
      </c>
      <c r="I120" s="297">
        <v>7.1</v>
      </c>
      <c r="J120" s="142">
        <f t="shared" si="2"/>
        <v>187</v>
      </c>
      <c r="K120" s="133">
        <f t="shared" si="3"/>
        <v>1</v>
      </c>
    </row>
    <row r="121" spans="1:11" ht="13.5" x14ac:dyDescent="0.2">
      <c r="A121" s="168">
        <v>115</v>
      </c>
      <c r="B121" s="106" t="s">
        <v>1719</v>
      </c>
      <c r="C121" s="106" t="s">
        <v>1523</v>
      </c>
      <c r="D121" s="106" t="s">
        <v>1792</v>
      </c>
      <c r="E121" s="106" t="s">
        <v>48</v>
      </c>
      <c r="F121" s="131"/>
      <c r="G121" s="131">
        <v>3</v>
      </c>
      <c r="H121" s="296">
        <v>6.6</v>
      </c>
      <c r="I121" s="297">
        <v>6.6</v>
      </c>
      <c r="J121" s="142">
        <f t="shared" si="2"/>
        <v>186</v>
      </c>
      <c r="K121" s="133">
        <f t="shared" si="3"/>
        <v>1</v>
      </c>
    </row>
    <row r="122" spans="1:11" ht="13.5" x14ac:dyDescent="0.2">
      <c r="A122" s="168">
        <v>116</v>
      </c>
      <c r="B122" s="106" t="s">
        <v>1864</v>
      </c>
      <c r="C122" s="106" t="s">
        <v>1549</v>
      </c>
      <c r="D122" s="106" t="s">
        <v>1155</v>
      </c>
      <c r="E122" s="106" t="s">
        <v>40</v>
      </c>
      <c r="F122" s="131"/>
      <c r="G122" s="131">
        <v>2</v>
      </c>
      <c r="H122" s="296">
        <v>5.6</v>
      </c>
      <c r="I122" s="297">
        <v>5.6</v>
      </c>
      <c r="J122" s="142">
        <f t="shared" si="2"/>
        <v>185</v>
      </c>
      <c r="K122" s="133">
        <f t="shared" si="3"/>
        <v>1</v>
      </c>
    </row>
    <row r="123" spans="1:11" ht="13.5" x14ac:dyDescent="0.2">
      <c r="A123" s="168">
        <v>117</v>
      </c>
      <c r="B123" s="106" t="s">
        <v>556</v>
      </c>
      <c r="C123" s="106" t="s">
        <v>107</v>
      </c>
      <c r="D123" s="106" t="s">
        <v>409</v>
      </c>
      <c r="E123" s="106" t="s">
        <v>44</v>
      </c>
      <c r="F123" s="131"/>
      <c r="G123" s="131">
        <v>1</v>
      </c>
      <c r="H123" s="296">
        <v>5.3</v>
      </c>
      <c r="I123" s="297">
        <v>5.3</v>
      </c>
      <c r="J123" s="142">
        <f t="shared" si="2"/>
        <v>184</v>
      </c>
      <c r="K123" s="133">
        <f t="shared" si="3"/>
        <v>1</v>
      </c>
    </row>
    <row r="124" spans="1:11" ht="13.5" x14ac:dyDescent="0.2">
      <c r="A124" s="168">
        <v>118</v>
      </c>
      <c r="B124" s="106" t="s">
        <v>687</v>
      </c>
      <c r="C124" s="106" t="s">
        <v>490</v>
      </c>
      <c r="D124" s="106" t="s">
        <v>70</v>
      </c>
      <c r="E124" s="106" t="s">
        <v>39</v>
      </c>
      <c r="F124" s="131"/>
      <c r="G124" s="131">
        <v>1</v>
      </c>
      <c r="H124" s="296">
        <v>5.3</v>
      </c>
      <c r="I124" s="297">
        <v>5.3</v>
      </c>
      <c r="J124" s="142">
        <f t="shared" si="2"/>
        <v>184</v>
      </c>
      <c r="K124" s="133">
        <f t="shared" si="3"/>
        <v>2</v>
      </c>
    </row>
    <row r="125" spans="1:11" ht="13.5" x14ac:dyDescent="0.2">
      <c r="A125" s="168">
        <v>119</v>
      </c>
      <c r="B125" s="106" t="s">
        <v>607</v>
      </c>
      <c r="C125" s="106" t="s">
        <v>405</v>
      </c>
      <c r="D125" s="106" t="s">
        <v>1003</v>
      </c>
      <c r="E125" s="106" t="s">
        <v>2079</v>
      </c>
      <c r="F125" s="131"/>
      <c r="G125" s="131">
        <v>1</v>
      </c>
      <c r="H125" s="296">
        <v>5.0999999999999996</v>
      </c>
      <c r="I125" s="297">
        <v>5.0999999999999996</v>
      </c>
      <c r="J125" s="142">
        <f t="shared" si="2"/>
        <v>182</v>
      </c>
      <c r="K125" s="133">
        <f t="shared" si="3"/>
        <v>1</v>
      </c>
    </row>
    <row r="126" spans="1:11" ht="13.5" x14ac:dyDescent="0.2">
      <c r="A126" s="168">
        <v>120</v>
      </c>
      <c r="B126" s="106" t="s">
        <v>593</v>
      </c>
      <c r="C126" s="106" t="s">
        <v>218</v>
      </c>
      <c r="D126" s="106" t="s">
        <v>219</v>
      </c>
      <c r="E126" s="106" t="s">
        <v>38</v>
      </c>
      <c r="F126" s="131"/>
      <c r="G126" s="131">
        <v>1</v>
      </c>
      <c r="H126" s="296">
        <v>4.5</v>
      </c>
      <c r="I126" s="297">
        <v>4.5</v>
      </c>
      <c r="J126" s="142">
        <f t="shared" si="2"/>
        <v>181</v>
      </c>
      <c r="K126" s="133">
        <f t="shared" si="3"/>
        <v>1</v>
      </c>
    </row>
    <row r="127" spans="1:11" ht="13.5" x14ac:dyDescent="0.2">
      <c r="A127" s="168">
        <v>121</v>
      </c>
      <c r="B127" s="106" t="s">
        <v>1138</v>
      </c>
      <c r="C127" s="106" t="s">
        <v>1147</v>
      </c>
      <c r="D127" s="106" t="s">
        <v>1206</v>
      </c>
      <c r="E127" s="106" t="s">
        <v>50</v>
      </c>
      <c r="F127" s="131">
        <v>1</v>
      </c>
      <c r="G127" s="131">
        <v>1</v>
      </c>
      <c r="H127" s="296">
        <v>4.5</v>
      </c>
      <c r="I127" s="297">
        <v>4.5</v>
      </c>
      <c r="J127" s="142">
        <f t="shared" si="2"/>
        <v>181</v>
      </c>
      <c r="K127" s="133">
        <f t="shared" si="3"/>
        <v>2</v>
      </c>
    </row>
    <row r="128" spans="1:11" ht="13.5" x14ac:dyDescent="0.2">
      <c r="A128" s="168">
        <v>122</v>
      </c>
      <c r="B128" s="106" t="s">
        <v>598</v>
      </c>
      <c r="C128" s="106" t="s">
        <v>301</v>
      </c>
      <c r="D128" s="106" t="s">
        <v>302</v>
      </c>
      <c r="E128" s="106" t="s">
        <v>37</v>
      </c>
      <c r="F128" s="131"/>
      <c r="G128" s="131">
        <v>1</v>
      </c>
      <c r="H128" s="296">
        <v>4.2</v>
      </c>
      <c r="I128" s="297">
        <v>4.2</v>
      </c>
      <c r="J128" s="142">
        <f t="shared" si="2"/>
        <v>179</v>
      </c>
      <c r="K128" s="133">
        <f t="shared" si="3"/>
        <v>1</v>
      </c>
    </row>
    <row r="129" spans="1:11" ht="13.5" x14ac:dyDescent="0.2">
      <c r="A129" s="168">
        <v>123</v>
      </c>
      <c r="B129" s="106" t="s">
        <v>610</v>
      </c>
      <c r="C129" s="106" t="s">
        <v>499</v>
      </c>
      <c r="D129" s="106" t="s">
        <v>158</v>
      </c>
      <c r="E129" s="106" t="s">
        <v>50</v>
      </c>
      <c r="F129" s="131"/>
      <c r="G129" s="131">
        <v>1</v>
      </c>
      <c r="H129" s="296">
        <v>4.2</v>
      </c>
      <c r="I129" s="297">
        <v>4.2</v>
      </c>
      <c r="J129" s="142">
        <f t="shared" si="2"/>
        <v>179</v>
      </c>
      <c r="K129" s="133">
        <f t="shared" si="3"/>
        <v>2</v>
      </c>
    </row>
    <row r="130" spans="1:11" ht="13.5" x14ac:dyDescent="0.2">
      <c r="A130" s="168">
        <v>124</v>
      </c>
      <c r="B130" s="106" t="s">
        <v>805</v>
      </c>
      <c r="C130" s="106" t="s">
        <v>287</v>
      </c>
      <c r="D130" s="106" t="s">
        <v>280</v>
      </c>
      <c r="E130" s="106" t="s">
        <v>39</v>
      </c>
      <c r="F130" s="131"/>
      <c r="G130" s="131">
        <v>1</v>
      </c>
      <c r="H130" s="296">
        <v>4.0999999999999996</v>
      </c>
      <c r="I130" s="297">
        <v>4.0999999999999996</v>
      </c>
      <c r="J130" s="142">
        <f t="shared" si="2"/>
        <v>177</v>
      </c>
      <c r="K130" s="133">
        <f t="shared" si="3"/>
        <v>1</v>
      </c>
    </row>
    <row r="131" spans="1:11" ht="13.5" x14ac:dyDescent="0.2">
      <c r="A131" s="168">
        <v>125</v>
      </c>
      <c r="B131" s="106" t="s">
        <v>741</v>
      </c>
      <c r="C131" s="106" t="s">
        <v>343</v>
      </c>
      <c r="D131" s="106" t="s">
        <v>344</v>
      </c>
      <c r="E131" s="106" t="s">
        <v>44</v>
      </c>
      <c r="F131" s="131"/>
      <c r="G131" s="131">
        <v>1</v>
      </c>
      <c r="H131" s="296">
        <v>3.9</v>
      </c>
      <c r="I131" s="297">
        <v>3.9</v>
      </c>
      <c r="J131" s="142">
        <f t="shared" si="2"/>
        <v>176</v>
      </c>
      <c r="K131" s="133">
        <f t="shared" si="3"/>
        <v>1</v>
      </c>
    </row>
    <row r="132" spans="1:11" ht="13.5" x14ac:dyDescent="0.2">
      <c r="A132" s="168">
        <v>126</v>
      </c>
      <c r="B132" s="106" t="s">
        <v>764</v>
      </c>
      <c r="C132" s="106" t="s">
        <v>234</v>
      </c>
      <c r="D132" s="106" t="s">
        <v>158</v>
      </c>
      <c r="E132" s="106" t="s">
        <v>38</v>
      </c>
      <c r="F132" s="131"/>
      <c r="G132" s="131">
        <v>1</v>
      </c>
      <c r="H132" s="296">
        <v>3.5</v>
      </c>
      <c r="I132" s="297">
        <v>3.5</v>
      </c>
      <c r="J132" s="142">
        <f t="shared" si="2"/>
        <v>175</v>
      </c>
      <c r="K132" s="133">
        <f t="shared" si="3"/>
        <v>1</v>
      </c>
    </row>
    <row r="133" spans="1:11" ht="13.5" x14ac:dyDescent="0.2">
      <c r="A133" s="168">
        <v>127</v>
      </c>
      <c r="B133" s="106" t="s">
        <v>1571</v>
      </c>
      <c r="C133" s="106" t="s">
        <v>1591</v>
      </c>
      <c r="D133" s="106" t="s">
        <v>1590</v>
      </c>
      <c r="E133" s="106" t="s">
        <v>42</v>
      </c>
      <c r="F133" s="131"/>
      <c r="G133" s="131">
        <v>1</v>
      </c>
      <c r="H133" s="296">
        <v>3.5</v>
      </c>
      <c r="I133" s="297">
        <v>3.5</v>
      </c>
      <c r="J133" s="142">
        <f t="shared" si="2"/>
        <v>175</v>
      </c>
      <c r="K133" s="133">
        <f t="shared" si="3"/>
        <v>2</v>
      </c>
    </row>
    <row r="134" spans="1:11" ht="13.5" x14ac:dyDescent="0.2">
      <c r="A134" s="168">
        <v>128</v>
      </c>
      <c r="B134" s="106" t="s">
        <v>660</v>
      </c>
      <c r="C134" s="106" t="s">
        <v>492</v>
      </c>
      <c r="D134" s="106" t="s">
        <v>78</v>
      </c>
      <c r="E134" s="106" t="s">
        <v>39</v>
      </c>
      <c r="F134" s="131">
        <v>2</v>
      </c>
      <c r="G134" s="131">
        <v>1</v>
      </c>
      <c r="H134" s="296">
        <v>3.3</v>
      </c>
      <c r="I134" s="297">
        <v>3.3</v>
      </c>
      <c r="J134" s="142">
        <f t="shared" si="2"/>
        <v>173</v>
      </c>
      <c r="K134" s="133">
        <f t="shared" si="3"/>
        <v>1</v>
      </c>
    </row>
    <row r="135" spans="1:11" ht="13.5" x14ac:dyDescent="0.2">
      <c r="A135" s="168">
        <v>129</v>
      </c>
      <c r="B135" s="106" t="s">
        <v>1352</v>
      </c>
      <c r="C135" s="106" t="s">
        <v>2108</v>
      </c>
      <c r="D135" s="106" t="s">
        <v>2109</v>
      </c>
      <c r="E135" s="106" t="s">
        <v>42</v>
      </c>
      <c r="F135" s="131">
        <v>1</v>
      </c>
      <c r="G135" s="131"/>
      <c r="H135" s="296">
        <v>3</v>
      </c>
      <c r="I135" s="297">
        <v>3</v>
      </c>
      <c r="J135" s="142">
        <f t="shared" si="2"/>
        <v>172</v>
      </c>
      <c r="K135" s="133">
        <f t="shared" si="3"/>
        <v>1</v>
      </c>
    </row>
    <row r="136" spans="1:11" ht="13.5" x14ac:dyDescent="0.2">
      <c r="A136" s="168">
        <v>130</v>
      </c>
      <c r="B136" s="106" t="s">
        <v>1787</v>
      </c>
      <c r="C136" s="106" t="s">
        <v>253</v>
      </c>
      <c r="D136" s="106" t="s">
        <v>360</v>
      </c>
      <c r="E136" s="106" t="s">
        <v>48</v>
      </c>
      <c r="F136" s="131">
        <v>2</v>
      </c>
      <c r="G136" s="131"/>
      <c r="H136" s="296">
        <v>2.7</v>
      </c>
      <c r="I136" s="297">
        <v>2.7</v>
      </c>
      <c r="J136" s="142">
        <f t="shared" si="2"/>
        <v>171</v>
      </c>
      <c r="K136" s="133">
        <f t="shared" si="3"/>
        <v>1</v>
      </c>
    </row>
    <row r="137" spans="1:11" ht="13.5" x14ac:dyDescent="0.2">
      <c r="A137" s="168">
        <v>131</v>
      </c>
      <c r="B137" s="106" t="s">
        <v>1825</v>
      </c>
      <c r="C137" s="106" t="s">
        <v>1835</v>
      </c>
      <c r="D137" s="106" t="s">
        <v>1836</v>
      </c>
      <c r="E137" s="106" t="s">
        <v>49</v>
      </c>
      <c r="F137" s="131">
        <v>2</v>
      </c>
      <c r="G137" s="131"/>
      <c r="H137" s="296">
        <v>2.6</v>
      </c>
      <c r="I137" s="297">
        <v>2.6</v>
      </c>
      <c r="J137" s="142">
        <f t="shared" ref="J137:J200" si="4">IF(I137=I136,J136,IF(I137=0,ROUNDDOWN(20,0),J136-K136))</f>
        <v>170</v>
      </c>
      <c r="K137" s="133">
        <f t="shared" ref="K137:K200" si="5">IF(I137&lt;I136,1,IF(I137=I136,K136+1,0))</f>
        <v>1</v>
      </c>
    </row>
    <row r="138" spans="1:11" ht="13.5" x14ac:dyDescent="0.2">
      <c r="A138" s="168">
        <v>132</v>
      </c>
      <c r="B138" s="106" t="s">
        <v>1881</v>
      </c>
      <c r="C138" s="106" t="s">
        <v>198</v>
      </c>
      <c r="D138" s="106" t="s">
        <v>1488</v>
      </c>
      <c r="E138" s="106" t="s">
        <v>43</v>
      </c>
      <c r="F138" s="131"/>
      <c r="G138" s="131">
        <v>1</v>
      </c>
      <c r="H138" s="296">
        <v>2.4</v>
      </c>
      <c r="I138" s="297">
        <v>2.4</v>
      </c>
      <c r="J138" s="142">
        <f t="shared" si="4"/>
        <v>169</v>
      </c>
      <c r="K138" s="133">
        <f t="shared" si="5"/>
        <v>1</v>
      </c>
    </row>
    <row r="139" spans="1:11" ht="13.5" x14ac:dyDescent="0.2">
      <c r="A139" s="168">
        <v>133</v>
      </c>
      <c r="B139" s="106" t="s">
        <v>690</v>
      </c>
      <c r="C139" s="106" t="s">
        <v>92</v>
      </c>
      <c r="D139" s="106" t="s">
        <v>406</v>
      </c>
      <c r="E139" s="106" t="s">
        <v>2079</v>
      </c>
      <c r="F139" s="131">
        <v>1</v>
      </c>
      <c r="G139" s="131"/>
      <c r="H139" s="296">
        <v>2.2999999999999998</v>
      </c>
      <c r="I139" s="297">
        <v>2.2999999999999998</v>
      </c>
      <c r="J139" s="142">
        <f t="shared" si="4"/>
        <v>168</v>
      </c>
      <c r="K139" s="133">
        <f t="shared" si="5"/>
        <v>1</v>
      </c>
    </row>
    <row r="140" spans="1:11" ht="13.5" x14ac:dyDescent="0.2">
      <c r="A140" s="168">
        <v>134</v>
      </c>
      <c r="B140" s="106" t="s">
        <v>737</v>
      </c>
      <c r="C140" s="106" t="s">
        <v>2095</v>
      </c>
      <c r="D140" s="106" t="s">
        <v>2029</v>
      </c>
      <c r="E140" s="106" t="s">
        <v>40</v>
      </c>
      <c r="F140" s="131">
        <v>2</v>
      </c>
      <c r="G140" s="131"/>
      <c r="H140" s="296">
        <v>2.2000000000000002</v>
      </c>
      <c r="I140" s="297">
        <v>2.2000000000000002</v>
      </c>
      <c r="J140" s="142">
        <f t="shared" si="4"/>
        <v>167</v>
      </c>
      <c r="K140" s="133">
        <f t="shared" si="5"/>
        <v>1</v>
      </c>
    </row>
    <row r="141" spans="1:11" ht="13.5" x14ac:dyDescent="0.2">
      <c r="A141" s="168">
        <v>135</v>
      </c>
      <c r="B141" s="106" t="s">
        <v>831</v>
      </c>
      <c r="C141" s="106" t="s">
        <v>124</v>
      </c>
      <c r="D141" s="106" t="s">
        <v>125</v>
      </c>
      <c r="E141" s="106" t="s">
        <v>48</v>
      </c>
      <c r="F141" s="131">
        <v>1</v>
      </c>
      <c r="G141" s="131"/>
      <c r="H141" s="296">
        <v>2</v>
      </c>
      <c r="I141" s="297">
        <v>2</v>
      </c>
      <c r="J141" s="142">
        <f t="shared" si="4"/>
        <v>166</v>
      </c>
      <c r="K141" s="133">
        <f t="shared" si="5"/>
        <v>1</v>
      </c>
    </row>
    <row r="142" spans="1:11" ht="13.5" x14ac:dyDescent="0.2">
      <c r="A142" s="168">
        <v>136</v>
      </c>
      <c r="B142" s="106" t="s">
        <v>1038</v>
      </c>
      <c r="C142" s="106" t="s">
        <v>107</v>
      </c>
      <c r="D142" s="106" t="s">
        <v>2106</v>
      </c>
      <c r="E142" s="106" t="s">
        <v>47</v>
      </c>
      <c r="F142" s="131"/>
      <c r="G142" s="131">
        <v>1</v>
      </c>
      <c r="H142" s="296">
        <v>2</v>
      </c>
      <c r="I142" s="297">
        <v>2</v>
      </c>
      <c r="J142" s="142">
        <f t="shared" si="4"/>
        <v>166</v>
      </c>
      <c r="K142" s="133">
        <f t="shared" si="5"/>
        <v>2</v>
      </c>
    </row>
    <row r="143" spans="1:11" ht="13.5" x14ac:dyDescent="0.2">
      <c r="A143" s="168">
        <v>137</v>
      </c>
      <c r="B143" s="106" t="s">
        <v>629</v>
      </c>
      <c r="C143" s="106" t="s">
        <v>283</v>
      </c>
      <c r="D143" s="106" t="s">
        <v>284</v>
      </c>
      <c r="E143" s="106" t="s">
        <v>49</v>
      </c>
      <c r="F143" s="131">
        <v>1</v>
      </c>
      <c r="G143" s="131"/>
      <c r="H143" s="296">
        <v>1.8</v>
      </c>
      <c r="I143" s="297">
        <v>1.8</v>
      </c>
      <c r="J143" s="142">
        <f t="shared" si="4"/>
        <v>164</v>
      </c>
      <c r="K143" s="133">
        <f t="shared" si="5"/>
        <v>1</v>
      </c>
    </row>
    <row r="144" spans="1:11" ht="13.5" x14ac:dyDescent="0.2">
      <c r="A144" s="168">
        <v>138</v>
      </c>
      <c r="B144" s="106" t="s">
        <v>1699</v>
      </c>
      <c r="C144" s="106" t="s">
        <v>1732</v>
      </c>
      <c r="D144" s="106" t="s">
        <v>1733</v>
      </c>
      <c r="E144" s="106" t="s">
        <v>42</v>
      </c>
      <c r="F144" s="131">
        <v>1</v>
      </c>
      <c r="G144" s="131"/>
      <c r="H144" s="296">
        <v>1.8</v>
      </c>
      <c r="I144" s="297">
        <v>1.8</v>
      </c>
      <c r="J144" s="142">
        <f t="shared" si="4"/>
        <v>164</v>
      </c>
      <c r="K144" s="133">
        <f t="shared" si="5"/>
        <v>2</v>
      </c>
    </row>
    <row r="145" spans="1:11" ht="13.5" x14ac:dyDescent="0.2">
      <c r="A145" s="168">
        <v>139</v>
      </c>
      <c r="B145" s="106" t="s">
        <v>1879</v>
      </c>
      <c r="C145" s="106" t="s">
        <v>1842</v>
      </c>
      <c r="D145" s="106" t="s">
        <v>1738</v>
      </c>
      <c r="E145" s="106" t="s">
        <v>38</v>
      </c>
      <c r="F145" s="131">
        <v>1</v>
      </c>
      <c r="G145" s="131"/>
      <c r="H145" s="296">
        <v>1.6</v>
      </c>
      <c r="I145" s="297">
        <v>1.6</v>
      </c>
      <c r="J145" s="142">
        <f t="shared" si="4"/>
        <v>162</v>
      </c>
      <c r="K145" s="133">
        <f t="shared" si="5"/>
        <v>1</v>
      </c>
    </row>
    <row r="146" spans="1:11" ht="13.5" x14ac:dyDescent="0.2">
      <c r="A146" s="168">
        <v>140</v>
      </c>
      <c r="B146" s="106" t="s">
        <v>615</v>
      </c>
      <c r="C146" s="106" t="s">
        <v>239</v>
      </c>
      <c r="D146" s="106" t="s">
        <v>137</v>
      </c>
      <c r="E146" s="106" t="s">
        <v>2079</v>
      </c>
      <c r="F146" s="131">
        <v>2</v>
      </c>
      <c r="G146" s="131"/>
      <c r="H146" s="296">
        <v>1.6</v>
      </c>
      <c r="I146" s="297">
        <v>1.6</v>
      </c>
      <c r="J146" s="142">
        <f t="shared" si="4"/>
        <v>162</v>
      </c>
      <c r="K146" s="133">
        <f t="shared" si="5"/>
        <v>2</v>
      </c>
    </row>
    <row r="147" spans="1:11" ht="13.5" x14ac:dyDescent="0.2">
      <c r="A147" s="168">
        <v>141</v>
      </c>
      <c r="B147" s="106" t="s">
        <v>651</v>
      </c>
      <c r="C147" s="106" t="s">
        <v>971</v>
      </c>
      <c r="D147" s="106" t="s">
        <v>536</v>
      </c>
      <c r="E147" s="106" t="s">
        <v>39</v>
      </c>
      <c r="F147" s="131">
        <v>1</v>
      </c>
      <c r="G147" s="131"/>
      <c r="H147" s="296">
        <v>1.6</v>
      </c>
      <c r="I147" s="297">
        <v>1.6</v>
      </c>
      <c r="J147" s="142">
        <f t="shared" si="4"/>
        <v>162</v>
      </c>
      <c r="K147" s="133">
        <f t="shared" si="5"/>
        <v>3</v>
      </c>
    </row>
    <row r="148" spans="1:11" ht="13.5" x14ac:dyDescent="0.2">
      <c r="A148" s="168">
        <v>142</v>
      </c>
      <c r="B148" s="106" t="s">
        <v>736</v>
      </c>
      <c r="C148" s="106" t="s">
        <v>106</v>
      </c>
      <c r="D148" s="106" t="s">
        <v>2022</v>
      </c>
      <c r="E148" s="106" t="s">
        <v>50</v>
      </c>
      <c r="F148" s="131">
        <v>1</v>
      </c>
      <c r="G148" s="131"/>
      <c r="H148" s="296">
        <v>1.6</v>
      </c>
      <c r="I148" s="297">
        <v>1.6</v>
      </c>
      <c r="J148" s="142">
        <f t="shared" si="4"/>
        <v>162</v>
      </c>
      <c r="K148" s="133">
        <f t="shared" si="5"/>
        <v>4</v>
      </c>
    </row>
    <row r="149" spans="1:11" ht="13.5" x14ac:dyDescent="0.2">
      <c r="A149" s="168">
        <v>143</v>
      </c>
      <c r="B149" s="106" t="s">
        <v>837</v>
      </c>
      <c r="C149" s="106" t="s">
        <v>2085</v>
      </c>
      <c r="D149" s="106" t="s">
        <v>2024</v>
      </c>
      <c r="E149" s="106" t="s">
        <v>47</v>
      </c>
      <c r="F149" s="131">
        <v>1</v>
      </c>
      <c r="G149" s="131"/>
      <c r="H149" s="296">
        <v>1.5</v>
      </c>
      <c r="I149" s="297">
        <v>1.5</v>
      </c>
      <c r="J149" s="142">
        <f t="shared" si="4"/>
        <v>158</v>
      </c>
      <c r="K149" s="133">
        <f t="shared" si="5"/>
        <v>1</v>
      </c>
    </row>
    <row r="150" spans="1:11" ht="13.5" x14ac:dyDescent="0.2">
      <c r="A150" s="168">
        <v>144</v>
      </c>
      <c r="B150" s="106" t="s">
        <v>719</v>
      </c>
      <c r="C150" s="106" t="s">
        <v>104</v>
      </c>
      <c r="D150" s="106" t="s">
        <v>2025</v>
      </c>
      <c r="E150" s="106" t="s">
        <v>48</v>
      </c>
      <c r="F150" s="131">
        <v>1</v>
      </c>
      <c r="G150" s="131"/>
      <c r="H150" s="296">
        <v>1.5</v>
      </c>
      <c r="I150" s="297">
        <v>1.5</v>
      </c>
      <c r="J150" s="142">
        <f t="shared" si="4"/>
        <v>158</v>
      </c>
      <c r="K150" s="133">
        <f t="shared" si="5"/>
        <v>2</v>
      </c>
    </row>
    <row r="151" spans="1:11" ht="13.5" x14ac:dyDescent="0.2">
      <c r="A151" s="168">
        <v>145</v>
      </c>
      <c r="B151" s="106" t="s">
        <v>823</v>
      </c>
      <c r="C151" s="106" t="s">
        <v>164</v>
      </c>
      <c r="D151" s="106" t="s">
        <v>162</v>
      </c>
      <c r="E151" s="106" t="s">
        <v>48</v>
      </c>
      <c r="F151" s="131">
        <v>1</v>
      </c>
      <c r="G151" s="131"/>
      <c r="H151" s="296">
        <v>1.4</v>
      </c>
      <c r="I151" s="297">
        <v>1.4</v>
      </c>
      <c r="J151" s="142">
        <f t="shared" si="4"/>
        <v>156</v>
      </c>
      <c r="K151" s="133">
        <f t="shared" si="5"/>
        <v>1</v>
      </c>
    </row>
    <row r="152" spans="1:11" ht="13.5" x14ac:dyDescent="0.2">
      <c r="A152" s="168">
        <v>146</v>
      </c>
      <c r="B152" s="106" t="s">
        <v>1823</v>
      </c>
      <c r="C152" s="106" t="s">
        <v>2072</v>
      </c>
      <c r="D152" s="106" t="s">
        <v>118</v>
      </c>
      <c r="E152" s="106" t="s">
        <v>48</v>
      </c>
      <c r="F152" s="131">
        <v>1</v>
      </c>
      <c r="G152" s="131"/>
      <c r="H152" s="296">
        <v>1.4</v>
      </c>
      <c r="I152" s="297">
        <v>1.4</v>
      </c>
      <c r="J152" s="142">
        <f t="shared" si="4"/>
        <v>156</v>
      </c>
      <c r="K152" s="133">
        <f t="shared" si="5"/>
        <v>2</v>
      </c>
    </row>
    <row r="153" spans="1:11" ht="13.5" x14ac:dyDescent="0.2">
      <c r="A153" s="168">
        <v>147</v>
      </c>
      <c r="B153" s="106" t="s">
        <v>644</v>
      </c>
      <c r="C153" s="106" t="s">
        <v>2077</v>
      </c>
      <c r="D153" s="106" t="s">
        <v>1169</v>
      </c>
      <c r="E153" s="106" t="s">
        <v>40</v>
      </c>
      <c r="F153" s="131">
        <v>1</v>
      </c>
      <c r="G153" s="131"/>
      <c r="H153" s="296">
        <v>1.4</v>
      </c>
      <c r="I153" s="297">
        <v>1.4</v>
      </c>
      <c r="J153" s="142">
        <f t="shared" si="4"/>
        <v>156</v>
      </c>
      <c r="K153" s="133">
        <f t="shared" si="5"/>
        <v>3</v>
      </c>
    </row>
    <row r="154" spans="1:11" ht="13.5" x14ac:dyDescent="0.2">
      <c r="A154" s="168">
        <v>148</v>
      </c>
      <c r="B154" s="106" t="s">
        <v>1577</v>
      </c>
      <c r="C154" s="106" t="s">
        <v>261</v>
      </c>
      <c r="D154" s="106" t="s">
        <v>1604</v>
      </c>
      <c r="E154" s="106" t="s">
        <v>43</v>
      </c>
      <c r="F154" s="131">
        <v>1</v>
      </c>
      <c r="G154" s="131"/>
      <c r="H154" s="296">
        <v>1.4</v>
      </c>
      <c r="I154" s="297">
        <v>1.4</v>
      </c>
      <c r="J154" s="142">
        <f t="shared" si="4"/>
        <v>156</v>
      </c>
      <c r="K154" s="133">
        <f t="shared" si="5"/>
        <v>4</v>
      </c>
    </row>
    <row r="155" spans="1:11" ht="13.5" x14ac:dyDescent="0.2">
      <c r="A155" s="168">
        <v>149</v>
      </c>
      <c r="B155" s="106" t="s">
        <v>1525</v>
      </c>
      <c r="C155" s="106" t="s">
        <v>1526</v>
      </c>
      <c r="D155" s="106" t="s">
        <v>353</v>
      </c>
      <c r="E155" s="106" t="s">
        <v>48</v>
      </c>
      <c r="F155" s="131">
        <v>1</v>
      </c>
      <c r="G155" s="131"/>
      <c r="H155" s="296">
        <v>1.3</v>
      </c>
      <c r="I155" s="297">
        <v>1.3</v>
      </c>
      <c r="J155" s="142">
        <f t="shared" si="4"/>
        <v>152</v>
      </c>
      <c r="K155" s="133">
        <f t="shared" si="5"/>
        <v>1</v>
      </c>
    </row>
    <row r="156" spans="1:11" ht="13.5" x14ac:dyDescent="0.2">
      <c r="A156" s="168">
        <v>150</v>
      </c>
      <c r="B156" s="106" t="s">
        <v>1644</v>
      </c>
      <c r="C156" s="106" t="s">
        <v>1667</v>
      </c>
      <c r="D156" s="106" t="s">
        <v>118</v>
      </c>
      <c r="E156" s="106" t="s">
        <v>48</v>
      </c>
      <c r="F156" s="131">
        <v>1</v>
      </c>
      <c r="G156" s="131"/>
      <c r="H156" s="296">
        <v>1.3</v>
      </c>
      <c r="I156" s="297">
        <v>1.3</v>
      </c>
      <c r="J156" s="142">
        <f t="shared" si="4"/>
        <v>152</v>
      </c>
      <c r="K156" s="133">
        <f t="shared" si="5"/>
        <v>2</v>
      </c>
    </row>
    <row r="157" spans="1:11" ht="13.5" x14ac:dyDescent="0.2">
      <c r="A157" s="168">
        <v>151</v>
      </c>
      <c r="B157" s="106" t="s">
        <v>621</v>
      </c>
      <c r="C157" s="106" t="s">
        <v>2105</v>
      </c>
      <c r="D157" s="106" t="s">
        <v>1169</v>
      </c>
      <c r="E157" s="106" t="s">
        <v>40</v>
      </c>
      <c r="F157" s="131">
        <v>1</v>
      </c>
      <c r="G157" s="131"/>
      <c r="H157" s="296">
        <v>1.2</v>
      </c>
      <c r="I157" s="297">
        <v>1.2</v>
      </c>
      <c r="J157" s="142">
        <f t="shared" si="4"/>
        <v>150</v>
      </c>
      <c r="K157" s="133">
        <f t="shared" si="5"/>
        <v>1</v>
      </c>
    </row>
    <row r="158" spans="1:11" ht="13.5" x14ac:dyDescent="0.2">
      <c r="A158" s="168">
        <v>152</v>
      </c>
      <c r="B158" s="106" t="s">
        <v>570</v>
      </c>
      <c r="C158" s="106" t="s">
        <v>288</v>
      </c>
      <c r="D158" s="106" t="s">
        <v>78</v>
      </c>
      <c r="E158" s="106" t="s">
        <v>39</v>
      </c>
      <c r="F158" s="131">
        <v>1</v>
      </c>
      <c r="G158" s="131"/>
      <c r="H158" s="296">
        <v>1.1000000000000001</v>
      </c>
      <c r="I158" s="297">
        <v>1.1000000000000001</v>
      </c>
      <c r="J158" s="142">
        <f t="shared" si="4"/>
        <v>149</v>
      </c>
      <c r="K158" s="133">
        <f t="shared" si="5"/>
        <v>1</v>
      </c>
    </row>
    <row r="159" spans="1:11" ht="13.5" x14ac:dyDescent="0.2">
      <c r="A159" s="168">
        <v>153</v>
      </c>
      <c r="B159" s="106" t="s">
        <v>1162</v>
      </c>
      <c r="C159" s="106" t="s">
        <v>261</v>
      </c>
      <c r="D159" s="106" t="s">
        <v>2027</v>
      </c>
      <c r="E159" s="106" t="s">
        <v>47</v>
      </c>
      <c r="F159" s="131">
        <v>1</v>
      </c>
      <c r="G159" s="131"/>
      <c r="H159" s="296">
        <v>1.1000000000000001</v>
      </c>
      <c r="I159" s="297">
        <v>1.1000000000000001</v>
      </c>
      <c r="J159" s="142">
        <f t="shared" si="4"/>
        <v>149</v>
      </c>
      <c r="K159" s="133">
        <f t="shared" si="5"/>
        <v>2</v>
      </c>
    </row>
    <row r="160" spans="1:11" ht="13.5" x14ac:dyDescent="0.2">
      <c r="A160" s="168">
        <v>154</v>
      </c>
      <c r="B160" s="106" t="s">
        <v>1323</v>
      </c>
      <c r="C160" s="106" t="s">
        <v>1128</v>
      </c>
      <c r="D160" s="106" t="s">
        <v>208</v>
      </c>
      <c r="E160" s="106" t="s">
        <v>43</v>
      </c>
      <c r="F160" s="131">
        <v>1</v>
      </c>
      <c r="G160" s="131"/>
      <c r="H160" s="296">
        <v>1.1000000000000001</v>
      </c>
      <c r="I160" s="297">
        <v>1.1000000000000001</v>
      </c>
      <c r="J160" s="142">
        <f t="shared" si="4"/>
        <v>149</v>
      </c>
      <c r="K160" s="133">
        <f t="shared" si="5"/>
        <v>3</v>
      </c>
    </row>
    <row r="161" spans="1:11" ht="13.5" x14ac:dyDescent="0.2">
      <c r="A161" s="168">
        <v>155</v>
      </c>
      <c r="B161" s="106" t="s">
        <v>729</v>
      </c>
      <c r="C161" s="106" t="s">
        <v>257</v>
      </c>
      <c r="D161" s="106" t="s">
        <v>353</v>
      </c>
      <c r="E161" s="106" t="s">
        <v>48</v>
      </c>
      <c r="F161" s="131">
        <v>1</v>
      </c>
      <c r="G161" s="131"/>
      <c r="H161" s="296">
        <v>1.1000000000000001</v>
      </c>
      <c r="I161" s="297">
        <v>1.1000000000000001</v>
      </c>
      <c r="J161" s="142">
        <f t="shared" si="4"/>
        <v>149</v>
      </c>
      <c r="K161" s="133">
        <f t="shared" si="5"/>
        <v>4</v>
      </c>
    </row>
    <row r="162" spans="1:11" ht="13.5" x14ac:dyDescent="0.2">
      <c r="A162" s="168">
        <v>156</v>
      </c>
      <c r="B162" s="106" t="s">
        <v>1090</v>
      </c>
      <c r="C162" s="106" t="s">
        <v>2030</v>
      </c>
      <c r="D162" s="106" t="s">
        <v>329</v>
      </c>
      <c r="E162" s="106" t="s">
        <v>43</v>
      </c>
      <c r="F162" s="131">
        <v>1</v>
      </c>
      <c r="G162" s="131"/>
      <c r="H162" s="296">
        <v>1.1000000000000001</v>
      </c>
      <c r="I162" s="297">
        <v>1.1000000000000001</v>
      </c>
      <c r="J162" s="142">
        <f t="shared" si="4"/>
        <v>149</v>
      </c>
      <c r="K162" s="133">
        <f t="shared" si="5"/>
        <v>5</v>
      </c>
    </row>
    <row r="163" spans="1:11" ht="13.5" x14ac:dyDescent="0.2">
      <c r="A163" s="168">
        <v>157</v>
      </c>
      <c r="B163" s="106" t="s">
        <v>1717</v>
      </c>
      <c r="C163" s="106" t="s">
        <v>455</v>
      </c>
      <c r="D163" s="106" t="s">
        <v>1750</v>
      </c>
      <c r="E163" s="106" t="s">
        <v>48</v>
      </c>
      <c r="F163" s="131"/>
      <c r="G163" s="131">
        <v>1</v>
      </c>
      <c r="H163" s="296">
        <v>1</v>
      </c>
      <c r="I163" s="297">
        <v>1</v>
      </c>
      <c r="J163" s="142">
        <f t="shared" si="4"/>
        <v>144</v>
      </c>
      <c r="K163" s="133">
        <f t="shared" si="5"/>
        <v>1</v>
      </c>
    </row>
    <row r="164" spans="1:11" ht="13.5" x14ac:dyDescent="0.2">
      <c r="A164" s="168">
        <v>158</v>
      </c>
      <c r="B164" s="106" t="s">
        <v>929</v>
      </c>
      <c r="C164" s="106" t="s">
        <v>2088</v>
      </c>
      <c r="D164" s="106" t="s">
        <v>2089</v>
      </c>
      <c r="E164" s="106" t="s">
        <v>47</v>
      </c>
      <c r="F164" s="131">
        <v>1</v>
      </c>
      <c r="G164" s="131"/>
      <c r="H164" s="296">
        <v>0.8</v>
      </c>
      <c r="I164" s="297">
        <v>0.8</v>
      </c>
      <c r="J164" s="142">
        <f t="shared" si="4"/>
        <v>143</v>
      </c>
      <c r="K164" s="133">
        <f t="shared" si="5"/>
        <v>1</v>
      </c>
    </row>
    <row r="165" spans="1:11" ht="13.5" x14ac:dyDescent="0.2">
      <c r="A165" s="168">
        <v>159</v>
      </c>
      <c r="B165" s="106" t="s">
        <v>862</v>
      </c>
      <c r="C165" s="106" t="s">
        <v>164</v>
      </c>
      <c r="D165" s="106" t="s">
        <v>82</v>
      </c>
      <c r="E165" s="106" t="s">
        <v>50</v>
      </c>
      <c r="F165" s="131">
        <v>1</v>
      </c>
      <c r="G165" s="131"/>
      <c r="H165" s="296">
        <v>0.8</v>
      </c>
      <c r="I165" s="297">
        <v>0.8</v>
      </c>
      <c r="J165" s="142">
        <f t="shared" si="4"/>
        <v>143</v>
      </c>
      <c r="K165" s="133">
        <f t="shared" si="5"/>
        <v>2</v>
      </c>
    </row>
    <row r="166" spans="1:11" ht="13.5" x14ac:dyDescent="0.2">
      <c r="A166" s="168">
        <v>160</v>
      </c>
      <c r="B166" s="106" t="s">
        <v>1067</v>
      </c>
      <c r="C166" s="106" t="s">
        <v>1085</v>
      </c>
      <c r="D166" s="106" t="s">
        <v>274</v>
      </c>
      <c r="E166" s="106" t="s">
        <v>49</v>
      </c>
      <c r="F166" s="131">
        <v>1</v>
      </c>
      <c r="G166" s="131"/>
      <c r="H166" s="296">
        <v>0.8</v>
      </c>
      <c r="I166" s="297">
        <v>0.8</v>
      </c>
      <c r="J166" s="142">
        <f t="shared" si="4"/>
        <v>143</v>
      </c>
      <c r="K166" s="133">
        <f t="shared" si="5"/>
        <v>3</v>
      </c>
    </row>
    <row r="167" spans="1:11" ht="13.5" x14ac:dyDescent="0.2">
      <c r="A167" s="168">
        <v>161</v>
      </c>
      <c r="B167" s="106" t="s">
        <v>1093</v>
      </c>
      <c r="C167" s="106" t="s">
        <v>1131</v>
      </c>
      <c r="D167" s="106" t="s">
        <v>350</v>
      </c>
      <c r="E167" s="106" t="s">
        <v>48</v>
      </c>
      <c r="F167" s="131">
        <v>1</v>
      </c>
      <c r="G167" s="131"/>
      <c r="H167" s="296">
        <v>0.8</v>
      </c>
      <c r="I167" s="297">
        <v>0.8</v>
      </c>
      <c r="J167" s="142">
        <f t="shared" si="4"/>
        <v>143</v>
      </c>
      <c r="K167" s="133">
        <f t="shared" si="5"/>
        <v>4</v>
      </c>
    </row>
    <row r="168" spans="1:11" ht="13.5" x14ac:dyDescent="0.2">
      <c r="A168" s="168">
        <v>162</v>
      </c>
      <c r="B168" s="106" t="s">
        <v>888</v>
      </c>
      <c r="C168" s="106" t="s">
        <v>431</v>
      </c>
      <c r="D168" s="106" t="s">
        <v>2024</v>
      </c>
      <c r="E168" s="106" t="s">
        <v>47</v>
      </c>
      <c r="F168" s="131">
        <v>1</v>
      </c>
      <c r="G168" s="131"/>
      <c r="H168" s="296">
        <v>0.7</v>
      </c>
      <c r="I168" s="297">
        <v>0.7</v>
      </c>
      <c r="J168" s="142">
        <f t="shared" si="4"/>
        <v>139</v>
      </c>
      <c r="K168" s="133">
        <f t="shared" si="5"/>
        <v>1</v>
      </c>
    </row>
    <row r="169" spans="1:11" ht="13.5" x14ac:dyDescent="0.2">
      <c r="A169" s="168">
        <v>163</v>
      </c>
      <c r="B169" s="106" t="s">
        <v>830</v>
      </c>
      <c r="C169" s="106" t="s">
        <v>92</v>
      </c>
      <c r="D169" s="106" t="s">
        <v>230</v>
      </c>
      <c r="E169" s="106" t="s">
        <v>38</v>
      </c>
      <c r="F169" s="131"/>
      <c r="G169" s="131"/>
      <c r="H169" s="296">
        <v>0</v>
      </c>
      <c r="I169" s="297">
        <v>0</v>
      </c>
      <c r="J169" s="142">
        <f t="shared" si="4"/>
        <v>20</v>
      </c>
      <c r="K169" s="133">
        <f t="shared" si="5"/>
        <v>1</v>
      </c>
    </row>
    <row r="170" spans="1:11" ht="13.5" x14ac:dyDescent="0.2">
      <c r="A170" s="168">
        <v>164</v>
      </c>
      <c r="B170" s="106" t="s">
        <v>744</v>
      </c>
      <c r="C170" s="106" t="s">
        <v>105</v>
      </c>
      <c r="D170" s="106" t="s">
        <v>256</v>
      </c>
      <c r="E170" s="106" t="s">
        <v>47</v>
      </c>
      <c r="F170" s="131"/>
      <c r="G170" s="131"/>
      <c r="H170" s="296">
        <v>0</v>
      </c>
      <c r="I170" s="297">
        <v>0</v>
      </c>
      <c r="J170" s="142">
        <f t="shared" si="4"/>
        <v>20</v>
      </c>
      <c r="K170" s="133">
        <f t="shared" si="5"/>
        <v>2</v>
      </c>
    </row>
    <row r="171" spans="1:11" ht="13.5" x14ac:dyDescent="0.2">
      <c r="A171" s="168">
        <v>165</v>
      </c>
      <c r="B171" s="106" t="s">
        <v>717</v>
      </c>
      <c r="C171" s="106" t="s">
        <v>489</v>
      </c>
      <c r="D171" s="106" t="s">
        <v>152</v>
      </c>
      <c r="E171" s="106" t="s">
        <v>39</v>
      </c>
      <c r="F171" s="131"/>
      <c r="G171" s="131"/>
      <c r="H171" s="296">
        <v>0</v>
      </c>
      <c r="I171" s="297">
        <v>0</v>
      </c>
      <c r="J171" s="142">
        <f t="shared" si="4"/>
        <v>20</v>
      </c>
      <c r="K171" s="133">
        <f t="shared" si="5"/>
        <v>3</v>
      </c>
    </row>
    <row r="172" spans="1:11" ht="13.5" x14ac:dyDescent="0.2">
      <c r="A172" s="168">
        <v>166</v>
      </c>
      <c r="B172" s="106" t="s">
        <v>728</v>
      </c>
      <c r="C172" s="106" t="s">
        <v>484</v>
      </c>
      <c r="D172" s="106" t="s">
        <v>353</v>
      </c>
      <c r="E172" s="106" t="s">
        <v>48</v>
      </c>
      <c r="F172" s="131"/>
      <c r="G172" s="131"/>
      <c r="H172" s="296">
        <v>0</v>
      </c>
      <c r="I172" s="297">
        <v>0</v>
      </c>
      <c r="J172" s="142">
        <f t="shared" si="4"/>
        <v>20</v>
      </c>
      <c r="K172" s="133">
        <f t="shared" si="5"/>
        <v>4</v>
      </c>
    </row>
    <row r="173" spans="1:11" ht="13.5" x14ac:dyDescent="0.2">
      <c r="A173" s="168">
        <v>167</v>
      </c>
      <c r="B173" s="106" t="s">
        <v>1000</v>
      </c>
      <c r="C173" s="106" t="s">
        <v>484</v>
      </c>
      <c r="D173" s="106" t="s">
        <v>370</v>
      </c>
      <c r="E173" s="106" t="s">
        <v>38</v>
      </c>
      <c r="F173" s="131"/>
      <c r="G173" s="131"/>
      <c r="H173" s="296">
        <v>0</v>
      </c>
      <c r="I173" s="297">
        <v>0</v>
      </c>
      <c r="J173" s="142">
        <f t="shared" si="4"/>
        <v>20</v>
      </c>
      <c r="K173" s="133">
        <f t="shared" si="5"/>
        <v>5</v>
      </c>
    </row>
    <row r="174" spans="1:11" ht="13.5" x14ac:dyDescent="0.2">
      <c r="A174" s="168">
        <v>168</v>
      </c>
      <c r="B174" s="106" t="s">
        <v>753</v>
      </c>
      <c r="C174" s="106" t="s">
        <v>168</v>
      </c>
      <c r="D174" s="106" t="s">
        <v>338</v>
      </c>
      <c r="E174" s="106" t="s">
        <v>50</v>
      </c>
      <c r="F174" s="131"/>
      <c r="G174" s="131"/>
      <c r="H174" s="296">
        <v>0</v>
      </c>
      <c r="I174" s="297">
        <v>0</v>
      </c>
      <c r="J174" s="142">
        <f t="shared" si="4"/>
        <v>20</v>
      </c>
      <c r="K174" s="133">
        <f t="shared" si="5"/>
        <v>6</v>
      </c>
    </row>
    <row r="175" spans="1:11" ht="13.5" x14ac:dyDescent="0.2">
      <c r="A175" s="168">
        <v>169</v>
      </c>
      <c r="B175" s="106" t="s">
        <v>804</v>
      </c>
      <c r="C175" s="106" t="s">
        <v>198</v>
      </c>
      <c r="D175" s="106" t="s">
        <v>78</v>
      </c>
      <c r="E175" s="106" t="s">
        <v>2078</v>
      </c>
      <c r="F175" s="131"/>
      <c r="G175" s="131"/>
      <c r="H175" s="296">
        <v>0</v>
      </c>
      <c r="I175" s="297">
        <v>0</v>
      </c>
      <c r="J175" s="142">
        <f t="shared" si="4"/>
        <v>20</v>
      </c>
      <c r="K175" s="133">
        <f t="shared" si="5"/>
        <v>7</v>
      </c>
    </row>
    <row r="176" spans="1:11" ht="13.5" x14ac:dyDescent="0.2">
      <c r="A176" s="168">
        <v>170</v>
      </c>
      <c r="B176" s="106" t="s">
        <v>739</v>
      </c>
      <c r="C176" s="106" t="s">
        <v>359</v>
      </c>
      <c r="D176" s="106" t="s">
        <v>2025</v>
      </c>
      <c r="E176" s="106" t="s">
        <v>48</v>
      </c>
      <c r="F176" s="131"/>
      <c r="G176" s="131"/>
      <c r="H176" s="296">
        <v>0</v>
      </c>
      <c r="I176" s="297">
        <v>0</v>
      </c>
      <c r="J176" s="142">
        <f t="shared" si="4"/>
        <v>20</v>
      </c>
      <c r="K176" s="133">
        <f t="shared" si="5"/>
        <v>8</v>
      </c>
    </row>
    <row r="177" spans="1:11" ht="13.5" x14ac:dyDescent="0.2">
      <c r="A177" s="168">
        <v>171</v>
      </c>
      <c r="B177" s="106" t="s">
        <v>1771</v>
      </c>
      <c r="C177" s="106" t="s">
        <v>104</v>
      </c>
      <c r="D177" s="106" t="s">
        <v>109</v>
      </c>
      <c r="E177" s="106" t="s">
        <v>47</v>
      </c>
      <c r="F177" s="131"/>
      <c r="G177" s="131"/>
      <c r="H177" s="296">
        <v>0</v>
      </c>
      <c r="I177" s="297">
        <v>0</v>
      </c>
      <c r="J177" s="142">
        <f t="shared" si="4"/>
        <v>20</v>
      </c>
      <c r="K177" s="133">
        <f t="shared" si="5"/>
        <v>9</v>
      </c>
    </row>
    <row r="178" spans="1:11" ht="13.5" x14ac:dyDescent="0.2">
      <c r="A178" s="168">
        <v>172</v>
      </c>
      <c r="B178" s="106" t="s">
        <v>1244</v>
      </c>
      <c r="C178" s="106" t="s">
        <v>139</v>
      </c>
      <c r="D178" s="106" t="s">
        <v>342</v>
      </c>
      <c r="E178" s="106" t="s">
        <v>40</v>
      </c>
      <c r="F178" s="131"/>
      <c r="G178" s="131"/>
      <c r="H178" s="296">
        <v>0</v>
      </c>
      <c r="I178" s="297">
        <v>0</v>
      </c>
      <c r="J178" s="142">
        <f t="shared" si="4"/>
        <v>20</v>
      </c>
      <c r="K178" s="133">
        <f t="shared" si="5"/>
        <v>10</v>
      </c>
    </row>
    <row r="179" spans="1:11" ht="13.5" x14ac:dyDescent="0.2">
      <c r="A179" s="168">
        <v>173</v>
      </c>
      <c r="B179" s="106" t="s">
        <v>880</v>
      </c>
      <c r="C179" s="106" t="s">
        <v>2083</v>
      </c>
      <c r="D179" s="106" t="s">
        <v>2082</v>
      </c>
      <c r="E179" s="106" t="s">
        <v>48</v>
      </c>
      <c r="F179" s="131"/>
      <c r="G179" s="131"/>
      <c r="H179" s="296">
        <v>0</v>
      </c>
      <c r="I179" s="297">
        <v>0</v>
      </c>
      <c r="J179" s="142">
        <f t="shared" si="4"/>
        <v>20</v>
      </c>
      <c r="K179" s="133">
        <f t="shared" si="5"/>
        <v>11</v>
      </c>
    </row>
    <row r="180" spans="1:11" ht="13.5" x14ac:dyDescent="0.2">
      <c r="A180" s="168">
        <v>174</v>
      </c>
      <c r="B180" s="106" t="s">
        <v>1081</v>
      </c>
      <c r="C180" s="106" t="s">
        <v>77</v>
      </c>
      <c r="D180" s="106" t="s">
        <v>173</v>
      </c>
      <c r="E180" s="106" t="s">
        <v>50</v>
      </c>
      <c r="F180" s="131"/>
      <c r="G180" s="131"/>
      <c r="H180" s="296">
        <v>0</v>
      </c>
      <c r="I180" s="297">
        <v>0</v>
      </c>
      <c r="J180" s="142">
        <f t="shared" si="4"/>
        <v>20</v>
      </c>
      <c r="K180" s="133">
        <f t="shared" si="5"/>
        <v>12</v>
      </c>
    </row>
    <row r="181" spans="1:11" ht="13.5" x14ac:dyDescent="0.2">
      <c r="A181" s="168">
        <v>175</v>
      </c>
      <c r="B181" s="106" t="s">
        <v>1858</v>
      </c>
      <c r="C181" s="106" t="s">
        <v>2026</v>
      </c>
      <c r="D181" s="106" t="s">
        <v>270</v>
      </c>
      <c r="E181" s="106" t="s">
        <v>47</v>
      </c>
      <c r="F181" s="131"/>
      <c r="G181" s="131"/>
      <c r="H181" s="296">
        <v>0</v>
      </c>
      <c r="I181" s="297">
        <v>0</v>
      </c>
      <c r="J181" s="142">
        <f t="shared" si="4"/>
        <v>20</v>
      </c>
      <c r="K181" s="133">
        <f t="shared" si="5"/>
        <v>13</v>
      </c>
    </row>
    <row r="182" spans="1:11" ht="13.5" x14ac:dyDescent="0.2">
      <c r="A182" s="168">
        <v>176</v>
      </c>
      <c r="B182" s="106" t="s">
        <v>1764</v>
      </c>
      <c r="C182" s="106" t="s">
        <v>1804</v>
      </c>
      <c r="D182" s="106" t="s">
        <v>438</v>
      </c>
      <c r="E182" s="106" t="s">
        <v>38</v>
      </c>
      <c r="F182" s="131"/>
      <c r="G182" s="131"/>
      <c r="H182" s="296">
        <v>0</v>
      </c>
      <c r="I182" s="297">
        <v>0</v>
      </c>
      <c r="J182" s="142">
        <f t="shared" si="4"/>
        <v>20</v>
      </c>
      <c r="K182" s="133">
        <f t="shared" si="5"/>
        <v>14</v>
      </c>
    </row>
    <row r="183" spans="1:11" ht="13.5" x14ac:dyDescent="0.2">
      <c r="A183" s="168">
        <v>177</v>
      </c>
      <c r="B183" s="106" t="s">
        <v>1273</v>
      </c>
      <c r="C183" s="106" t="s">
        <v>1612</v>
      </c>
      <c r="D183" s="106" t="s">
        <v>361</v>
      </c>
      <c r="E183" s="106" t="s">
        <v>48</v>
      </c>
      <c r="F183" s="131"/>
      <c r="G183" s="131"/>
      <c r="H183" s="296">
        <v>0</v>
      </c>
      <c r="I183" s="297">
        <v>0</v>
      </c>
      <c r="J183" s="142">
        <f t="shared" si="4"/>
        <v>20</v>
      </c>
      <c r="K183" s="133">
        <f t="shared" si="5"/>
        <v>15</v>
      </c>
    </row>
    <row r="184" spans="1:11" ht="13.5" x14ac:dyDescent="0.2">
      <c r="A184" s="168">
        <v>178</v>
      </c>
      <c r="B184" s="106" t="s">
        <v>1563</v>
      </c>
      <c r="C184" s="106" t="s">
        <v>326</v>
      </c>
      <c r="D184" s="106" t="s">
        <v>314</v>
      </c>
      <c r="E184" s="106" t="s">
        <v>37</v>
      </c>
      <c r="F184" s="131"/>
      <c r="G184" s="131"/>
      <c r="H184" s="296">
        <v>0</v>
      </c>
      <c r="I184" s="297">
        <v>0</v>
      </c>
      <c r="J184" s="142">
        <f t="shared" si="4"/>
        <v>20</v>
      </c>
      <c r="K184" s="133">
        <f t="shared" si="5"/>
        <v>16</v>
      </c>
    </row>
    <row r="185" spans="1:11" ht="13.5" x14ac:dyDescent="0.2">
      <c r="A185" s="168">
        <v>179</v>
      </c>
      <c r="B185" s="106" t="s">
        <v>1448</v>
      </c>
      <c r="C185" s="106" t="s">
        <v>471</v>
      </c>
      <c r="D185" s="106" t="s">
        <v>254</v>
      </c>
      <c r="E185" s="106" t="s">
        <v>47</v>
      </c>
      <c r="F185" s="131"/>
      <c r="G185" s="131"/>
      <c r="H185" s="296">
        <v>0</v>
      </c>
      <c r="I185" s="297">
        <v>0</v>
      </c>
      <c r="J185" s="142">
        <f t="shared" si="4"/>
        <v>20</v>
      </c>
      <c r="K185" s="133">
        <f t="shared" si="5"/>
        <v>17</v>
      </c>
    </row>
    <row r="186" spans="1:11" ht="13.5" x14ac:dyDescent="0.2">
      <c r="A186" s="168">
        <v>180</v>
      </c>
      <c r="B186" s="106" t="s">
        <v>633</v>
      </c>
      <c r="C186" s="106" t="s">
        <v>285</v>
      </c>
      <c r="D186" s="106" t="s">
        <v>230</v>
      </c>
      <c r="E186" s="106" t="s">
        <v>38</v>
      </c>
      <c r="F186" s="131"/>
      <c r="G186" s="131"/>
      <c r="H186" s="296">
        <v>0</v>
      </c>
      <c r="I186" s="297">
        <v>0</v>
      </c>
      <c r="J186" s="142">
        <f t="shared" si="4"/>
        <v>20</v>
      </c>
      <c r="K186" s="133">
        <f t="shared" si="5"/>
        <v>18</v>
      </c>
    </row>
    <row r="187" spans="1:11" ht="13.5" x14ac:dyDescent="0.2">
      <c r="A187" s="168">
        <v>181</v>
      </c>
      <c r="B187" s="106" t="s">
        <v>755</v>
      </c>
      <c r="C187" s="106" t="s">
        <v>100</v>
      </c>
      <c r="D187" s="106" t="s">
        <v>166</v>
      </c>
      <c r="E187" s="106" t="s">
        <v>50</v>
      </c>
      <c r="F187" s="131"/>
      <c r="G187" s="131"/>
      <c r="H187" s="296">
        <v>0</v>
      </c>
      <c r="I187" s="297">
        <v>0</v>
      </c>
      <c r="J187" s="142">
        <f t="shared" si="4"/>
        <v>20</v>
      </c>
      <c r="K187" s="133">
        <f t="shared" si="5"/>
        <v>19</v>
      </c>
    </row>
    <row r="188" spans="1:11" ht="13.5" x14ac:dyDescent="0.2">
      <c r="A188" s="168">
        <v>182</v>
      </c>
      <c r="B188" s="106" t="s">
        <v>1781</v>
      </c>
      <c r="C188" s="106" t="s">
        <v>184</v>
      </c>
      <c r="D188" s="106" t="s">
        <v>1280</v>
      </c>
      <c r="E188" s="106" t="s">
        <v>41</v>
      </c>
      <c r="F188" s="131"/>
      <c r="G188" s="131"/>
      <c r="H188" s="296">
        <v>0</v>
      </c>
      <c r="I188" s="297">
        <v>0</v>
      </c>
      <c r="J188" s="142">
        <f t="shared" si="4"/>
        <v>20</v>
      </c>
      <c r="K188" s="133">
        <f t="shared" si="5"/>
        <v>20</v>
      </c>
    </row>
    <row r="189" spans="1:11" ht="13.5" x14ac:dyDescent="0.2">
      <c r="A189" s="168">
        <v>183</v>
      </c>
      <c r="B189" s="106" t="s">
        <v>807</v>
      </c>
      <c r="C189" s="106" t="s">
        <v>107</v>
      </c>
      <c r="D189" s="106" t="s">
        <v>2060</v>
      </c>
      <c r="E189" s="106" t="s">
        <v>47</v>
      </c>
      <c r="F189" s="131"/>
      <c r="G189" s="131"/>
      <c r="H189" s="296">
        <v>0</v>
      </c>
      <c r="I189" s="297">
        <v>0</v>
      </c>
      <c r="J189" s="142">
        <f t="shared" si="4"/>
        <v>20</v>
      </c>
      <c r="K189" s="133">
        <f t="shared" si="5"/>
        <v>21</v>
      </c>
    </row>
    <row r="190" spans="1:11" ht="13.5" x14ac:dyDescent="0.2">
      <c r="A190" s="168">
        <v>184</v>
      </c>
      <c r="B190" s="106" t="s">
        <v>774</v>
      </c>
      <c r="C190" s="106" t="s">
        <v>2071</v>
      </c>
      <c r="D190" s="106" t="s">
        <v>361</v>
      </c>
      <c r="E190" s="106" t="s">
        <v>48</v>
      </c>
      <c r="F190" s="131"/>
      <c r="G190" s="131"/>
      <c r="H190" s="296">
        <v>0</v>
      </c>
      <c r="I190" s="297">
        <v>0</v>
      </c>
      <c r="J190" s="142">
        <f t="shared" si="4"/>
        <v>20</v>
      </c>
      <c r="K190" s="133">
        <f t="shared" si="5"/>
        <v>22</v>
      </c>
    </row>
    <row r="191" spans="1:11" ht="13.5" x14ac:dyDescent="0.2">
      <c r="A191" s="168">
        <v>185</v>
      </c>
      <c r="B191" s="106" t="s">
        <v>1107</v>
      </c>
      <c r="C191" s="106" t="s">
        <v>198</v>
      </c>
      <c r="D191" s="106" t="s">
        <v>424</v>
      </c>
      <c r="E191" s="106" t="s">
        <v>40</v>
      </c>
      <c r="F191" s="131"/>
      <c r="G191" s="131"/>
      <c r="H191" s="296">
        <v>0</v>
      </c>
      <c r="I191" s="297">
        <v>0</v>
      </c>
      <c r="J191" s="142">
        <f t="shared" si="4"/>
        <v>20</v>
      </c>
      <c r="K191" s="133">
        <f t="shared" si="5"/>
        <v>23</v>
      </c>
    </row>
    <row r="192" spans="1:11" ht="13.5" x14ac:dyDescent="0.2">
      <c r="A192" s="168">
        <v>186</v>
      </c>
      <c r="B192" s="106" t="s">
        <v>738</v>
      </c>
      <c r="C192" s="106" t="s">
        <v>164</v>
      </c>
      <c r="D192" s="106" t="s">
        <v>152</v>
      </c>
      <c r="E192" s="106" t="s">
        <v>39</v>
      </c>
      <c r="F192" s="131"/>
      <c r="G192" s="131"/>
      <c r="H192" s="296">
        <v>0</v>
      </c>
      <c r="I192" s="297">
        <v>0</v>
      </c>
      <c r="J192" s="142">
        <f t="shared" si="4"/>
        <v>20</v>
      </c>
      <c r="K192" s="133">
        <f t="shared" si="5"/>
        <v>24</v>
      </c>
    </row>
    <row r="193" spans="1:11" ht="13.5" x14ac:dyDescent="0.2">
      <c r="A193" s="168">
        <v>187</v>
      </c>
      <c r="B193" s="106" t="s">
        <v>1312</v>
      </c>
      <c r="C193" s="106" t="s">
        <v>323</v>
      </c>
      <c r="D193" s="106" t="s">
        <v>409</v>
      </c>
      <c r="E193" s="106" t="s">
        <v>50</v>
      </c>
      <c r="F193" s="131"/>
      <c r="G193" s="131"/>
      <c r="H193" s="296">
        <v>0</v>
      </c>
      <c r="I193" s="297">
        <v>0</v>
      </c>
      <c r="J193" s="142">
        <f t="shared" si="4"/>
        <v>20</v>
      </c>
      <c r="K193" s="133">
        <f t="shared" si="5"/>
        <v>25</v>
      </c>
    </row>
    <row r="194" spans="1:11" ht="13.5" x14ac:dyDescent="0.2">
      <c r="A194" s="168">
        <v>188</v>
      </c>
      <c r="B194" s="106" t="s">
        <v>1861</v>
      </c>
      <c r="C194" s="106" t="s">
        <v>1901</v>
      </c>
      <c r="D194" s="106" t="s">
        <v>2036</v>
      </c>
      <c r="E194" s="106" t="s">
        <v>49</v>
      </c>
      <c r="F194" s="131"/>
      <c r="G194" s="131"/>
      <c r="H194" s="296">
        <v>0</v>
      </c>
      <c r="I194" s="297">
        <v>0</v>
      </c>
      <c r="J194" s="142">
        <f t="shared" si="4"/>
        <v>20</v>
      </c>
      <c r="K194" s="133">
        <f t="shared" si="5"/>
        <v>26</v>
      </c>
    </row>
    <row r="195" spans="1:11" ht="13.5" x14ac:dyDescent="0.2">
      <c r="A195" s="168">
        <v>189</v>
      </c>
      <c r="B195" s="106" t="s">
        <v>815</v>
      </c>
      <c r="C195" s="106" t="s">
        <v>417</v>
      </c>
      <c r="D195" s="106" t="s">
        <v>1167</v>
      </c>
      <c r="E195" s="106" t="s">
        <v>41</v>
      </c>
      <c r="F195" s="131"/>
      <c r="G195" s="131"/>
      <c r="H195" s="296">
        <v>0</v>
      </c>
      <c r="I195" s="297">
        <v>0</v>
      </c>
      <c r="J195" s="142">
        <f t="shared" si="4"/>
        <v>20</v>
      </c>
      <c r="K195" s="133">
        <f t="shared" si="5"/>
        <v>27</v>
      </c>
    </row>
    <row r="196" spans="1:11" ht="13.5" x14ac:dyDescent="0.2">
      <c r="A196" s="168">
        <v>190</v>
      </c>
      <c r="B196" s="106" t="s">
        <v>599</v>
      </c>
      <c r="C196" s="106" t="s">
        <v>110</v>
      </c>
      <c r="D196" s="106" t="s">
        <v>449</v>
      </c>
      <c r="E196" s="106" t="s">
        <v>50</v>
      </c>
      <c r="F196" s="131"/>
      <c r="G196" s="131"/>
      <c r="H196" s="296">
        <v>0</v>
      </c>
      <c r="I196" s="297">
        <v>0</v>
      </c>
      <c r="J196" s="142">
        <f t="shared" si="4"/>
        <v>20</v>
      </c>
      <c r="K196" s="133">
        <f t="shared" si="5"/>
        <v>28</v>
      </c>
    </row>
    <row r="197" spans="1:11" ht="13.5" x14ac:dyDescent="0.2">
      <c r="A197" s="168">
        <v>191</v>
      </c>
      <c r="B197" s="106" t="s">
        <v>1564</v>
      </c>
      <c r="C197" s="106" t="s">
        <v>1578</v>
      </c>
      <c r="D197" s="106" t="s">
        <v>303</v>
      </c>
      <c r="E197" s="106" t="s">
        <v>37</v>
      </c>
      <c r="F197" s="131"/>
      <c r="G197" s="131"/>
      <c r="H197" s="296">
        <v>0</v>
      </c>
      <c r="I197" s="297">
        <v>0</v>
      </c>
      <c r="J197" s="142">
        <f t="shared" si="4"/>
        <v>20</v>
      </c>
      <c r="K197" s="133">
        <f t="shared" si="5"/>
        <v>29</v>
      </c>
    </row>
    <row r="198" spans="1:11" ht="13.5" x14ac:dyDescent="0.2">
      <c r="A198" s="168">
        <v>192</v>
      </c>
      <c r="B198" s="106" t="s">
        <v>1869</v>
      </c>
      <c r="C198" s="106" t="s">
        <v>1906</v>
      </c>
      <c r="D198" s="106" t="s">
        <v>1907</v>
      </c>
      <c r="E198" s="106" t="s">
        <v>41</v>
      </c>
      <c r="F198" s="131"/>
      <c r="G198" s="131"/>
      <c r="H198" s="296">
        <v>0</v>
      </c>
      <c r="I198" s="297">
        <v>0</v>
      </c>
      <c r="J198" s="142">
        <f t="shared" si="4"/>
        <v>20</v>
      </c>
      <c r="K198" s="133">
        <f t="shared" si="5"/>
        <v>30</v>
      </c>
    </row>
    <row r="199" spans="1:11" ht="13.5" x14ac:dyDescent="0.2">
      <c r="A199" s="168">
        <v>193</v>
      </c>
      <c r="B199" s="106" t="s">
        <v>1137</v>
      </c>
      <c r="C199" s="106" t="s">
        <v>2021</v>
      </c>
      <c r="D199" s="106" t="s">
        <v>1733</v>
      </c>
      <c r="E199" s="106" t="s">
        <v>42</v>
      </c>
      <c r="F199" s="131"/>
      <c r="G199" s="131"/>
      <c r="H199" s="296">
        <v>0</v>
      </c>
      <c r="I199" s="297">
        <v>0</v>
      </c>
      <c r="J199" s="142">
        <f t="shared" si="4"/>
        <v>20</v>
      </c>
      <c r="K199" s="133">
        <f t="shared" si="5"/>
        <v>31</v>
      </c>
    </row>
    <row r="200" spans="1:11" ht="13.5" x14ac:dyDescent="0.2">
      <c r="A200" s="168">
        <v>194</v>
      </c>
      <c r="B200" s="106" t="s">
        <v>897</v>
      </c>
      <c r="C200" s="106" t="s">
        <v>315</v>
      </c>
      <c r="D200" s="106" t="s">
        <v>314</v>
      </c>
      <c r="E200" s="106" t="s">
        <v>37</v>
      </c>
      <c r="F200" s="131"/>
      <c r="G200" s="131"/>
      <c r="H200" s="296">
        <v>0</v>
      </c>
      <c r="I200" s="297">
        <v>0</v>
      </c>
      <c r="J200" s="142">
        <f t="shared" si="4"/>
        <v>20</v>
      </c>
      <c r="K200" s="133">
        <f t="shared" si="5"/>
        <v>32</v>
      </c>
    </row>
    <row r="201" spans="1:11" ht="13.5" x14ac:dyDescent="0.2">
      <c r="A201" s="168">
        <v>195</v>
      </c>
      <c r="B201" s="106" t="s">
        <v>1720</v>
      </c>
      <c r="C201" s="106" t="s">
        <v>2047</v>
      </c>
      <c r="D201" s="106" t="s">
        <v>2048</v>
      </c>
      <c r="E201" s="106" t="s">
        <v>48</v>
      </c>
      <c r="F201" s="131"/>
      <c r="G201" s="131"/>
      <c r="H201" s="296">
        <v>0</v>
      </c>
      <c r="I201" s="297">
        <v>0</v>
      </c>
      <c r="J201" s="142">
        <f t="shared" ref="J201:J264" si="6">IF(I201=I200,J200,IF(I201=0,ROUNDDOWN(20,0),J200-K200))</f>
        <v>20</v>
      </c>
      <c r="K201" s="133">
        <f t="shared" ref="K201:K264" si="7">IF(I201&lt;I200,1,IF(I201=I200,K200+1,0))</f>
        <v>33</v>
      </c>
    </row>
    <row r="202" spans="1:11" ht="13.5" x14ac:dyDescent="0.2">
      <c r="A202" s="168">
        <v>196</v>
      </c>
      <c r="B202" s="106" t="s">
        <v>563</v>
      </c>
      <c r="C202" s="106" t="s">
        <v>107</v>
      </c>
      <c r="D202" s="106" t="s">
        <v>1178</v>
      </c>
      <c r="E202" s="106" t="s">
        <v>39</v>
      </c>
      <c r="F202" s="131"/>
      <c r="G202" s="131"/>
      <c r="H202" s="296">
        <v>0</v>
      </c>
      <c r="I202" s="297">
        <v>0</v>
      </c>
      <c r="J202" s="142">
        <f t="shared" si="6"/>
        <v>20</v>
      </c>
      <c r="K202" s="133">
        <f t="shared" si="7"/>
        <v>34</v>
      </c>
    </row>
    <row r="203" spans="1:11" ht="13.5" x14ac:dyDescent="0.2">
      <c r="A203" s="168">
        <v>197</v>
      </c>
      <c r="B203" s="106" t="s">
        <v>1460</v>
      </c>
      <c r="C203" s="106" t="s">
        <v>398</v>
      </c>
      <c r="D203" s="106" t="s">
        <v>162</v>
      </c>
      <c r="E203" s="106" t="s">
        <v>47</v>
      </c>
      <c r="F203" s="131"/>
      <c r="G203" s="131"/>
      <c r="H203" s="296">
        <v>0</v>
      </c>
      <c r="I203" s="297">
        <v>0</v>
      </c>
      <c r="J203" s="142">
        <f t="shared" si="6"/>
        <v>20</v>
      </c>
      <c r="K203" s="133">
        <f t="shared" si="7"/>
        <v>35</v>
      </c>
    </row>
    <row r="204" spans="1:11" ht="13.5" x14ac:dyDescent="0.2">
      <c r="A204" s="168">
        <v>198</v>
      </c>
      <c r="B204" s="106" t="s">
        <v>1850</v>
      </c>
      <c r="C204" s="106" t="s">
        <v>1891</v>
      </c>
      <c r="D204" s="106" t="s">
        <v>452</v>
      </c>
      <c r="E204" s="106" t="s">
        <v>50</v>
      </c>
      <c r="F204" s="131"/>
      <c r="G204" s="131"/>
      <c r="H204" s="296">
        <v>0</v>
      </c>
      <c r="I204" s="297">
        <v>0</v>
      </c>
      <c r="J204" s="142">
        <f t="shared" si="6"/>
        <v>20</v>
      </c>
      <c r="K204" s="133">
        <f t="shared" si="7"/>
        <v>36</v>
      </c>
    </row>
    <row r="205" spans="1:11" ht="13.5" x14ac:dyDescent="0.2">
      <c r="A205" s="168">
        <v>199</v>
      </c>
      <c r="B205" s="106" t="s">
        <v>771</v>
      </c>
      <c r="C205" s="106" t="s">
        <v>405</v>
      </c>
      <c r="D205" s="106" t="s">
        <v>159</v>
      </c>
      <c r="E205" s="106" t="s">
        <v>44</v>
      </c>
      <c r="F205" s="131"/>
      <c r="G205" s="131"/>
      <c r="H205" s="296">
        <v>0</v>
      </c>
      <c r="I205" s="297">
        <v>0</v>
      </c>
      <c r="J205" s="142">
        <f t="shared" si="6"/>
        <v>20</v>
      </c>
      <c r="K205" s="133">
        <f t="shared" si="7"/>
        <v>37</v>
      </c>
    </row>
    <row r="206" spans="1:11" ht="13.5" x14ac:dyDescent="0.2">
      <c r="A206" s="168">
        <v>200</v>
      </c>
      <c r="B206" s="106" t="s">
        <v>664</v>
      </c>
      <c r="C206" s="106" t="s">
        <v>189</v>
      </c>
      <c r="D206" s="106" t="s">
        <v>190</v>
      </c>
      <c r="E206" s="106" t="s">
        <v>44</v>
      </c>
      <c r="F206" s="131"/>
      <c r="G206" s="131"/>
      <c r="H206" s="296">
        <v>0</v>
      </c>
      <c r="I206" s="297">
        <v>0</v>
      </c>
      <c r="J206" s="142">
        <f t="shared" si="6"/>
        <v>20</v>
      </c>
      <c r="K206" s="133">
        <f t="shared" si="7"/>
        <v>38</v>
      </c>
    </row>
    <row r="207" spans="1:11" ht="13.5" x14ac:dyDescent="0.2">
      <c r="A207" s="168">
        <v>201</v>
      </c>
      <c r="B207" s="106" t="s">
        <v>1295</v>
      </c>
      <c r="C207" s="106" t="s">
        <v>2034</v>
      </c>
      <c r="D207" s="106" t="s">
        <v>1836</v>
      </c>
      <c r="E207" s="106" t="s">
        <v>49</v>
      </c>
      <c r="F207" s="131"/>
      <c r="G207" s="131"/>
      <c r="H207" s="296">
        <v>0</v>
      </c>
      <c r="I207" s="297">
        <v>0</v>
      </c>
      <c r="J207" s="142">
        <f t="shared" si="6"/>
        <v>20</v>
      </c>
      <c r="K207" s="133">
        <f t="shared" si="7"/>
        <v>39</v>
      </c>
    </row>
    <row r="208" spans="1:11" ht="13.5" x14ac:dyDescent="0.2">
      <c r="A208" s="168">
        <v>202</v>
      </c>
      <c r="B208" s="106" t="s">
        <v>636</v>
      </c>
      <c r="C208" s="106" t="s">
        <v>1729</v>
      </c>
      <c r="D208" s="106" t="s">
        <v>162</v>
      </c>
      <c r="E208" s="106" t="s">
        <v>47</v>
      </c>
      <c r="F208" s="131"/>
      <c r="G208" s="131"/>
      <c r="H208" s="296">
        <v>0</v>
      </c>
      <c r="I208" s="297">
        <v>0</v>
      </c>
      <c r="J208" s="142">
        <f t="shared" si="6"/>
        <v>20</v>
      </c>
      <c r="K208" s="133">
        <f t="shared" si="7"/>
        <v>40</v>
      </c>
    </row>
    <row r="209" spans="1:11" ht="13.5" x14ac:dyDescent="0.2">
      <c r="A209" s="168">
        <v>203</v>
      </c>
      <c r="B209" s="106" t="s">
        <v>604</v>
      </c>
      <c r="C209" s="106" t="s">
        <v>77</v>
      </c>
      <c r="D209" s="106" t="s">
        <v>378</v>
      </c>
      <c r="E209" s="106" t="s">
        <v>37</v>
      </c>
      <c r="F209" s="131"/>
      <c r="G209" s="131"/>
      <c r="H209" s="296">
        <v>0</v>
      </c>
      <c r="I209" s="297">
        <v>0</v>
      </c>
      <c r="J209" s="142">
        <f t="shared" si="6"/>
        <v>20</v>
      </c>
      <c r="K209" s="133">
        <f t="shared" si="7"/>
        <v>41</v>
      </c>
    </row>
    <row r="210" spans="1:11" ht="13.5" x14ac:dyDescent="0.2">
      <c r="A210" s="168">
        <v>204</v>
      </c>
      <c r="B210" s="106" t="s">
        <v>1849</v>
      </c>
      <c r="C210" s="106" t="s">
        <v>1532</v>
      </c>
      <c r="D210" s="106" t="s">
        <v>1821</v>
      </c>
      <c r="E210" s="106" t="s">
        <v>42</v>
      </c>
      <c r="F210" s="131"/>
      <c r="G210" s="131"/>
      <c r="H210" s="296">
        <v>0</v>
      </c>
      <c r="I210" s="297">
        <v>0</v>
      </c>
      <c r="J210" s="142">
        <f t="shared" si="6"/>
        <v>20</v>
      </c>
      <c r="K210" s="133">
        <f t="shared" si="7"/>
        <v>42</v>
      </c>
    </row>
    <row r="211" spans="1:11" ht="13.5" x14ac:dyDescent="0.2">
      <c r="A211" s="168">
        <v>205</v>
      </c>
      <c r="B211" s="106" t="s">
        <v>1355</v>
      </c>
      <c r="C211" s="106" t="s">
        <v>1500</v>
      </c>
      <c r="D211" s="106" t="s">
        <v>150</v>
      </c>
      <c r="E211" s="106" t="s">
        <v>2079</v>
      </c>
      <c r="F211" s="131"/>
      <c r="G211" s="131"/>
      <c r="H211" s="296">
        <v>0</v>
      </c>
      <c r="I211" s="297">
        <v>0</v>
      </c>
      <c r="J211" s="142">
        <f t="shared" si="6"/>
        <v>20</v>
      </c>
      <c r="K211" s="133">
        <f t="shared" si="7"/>
        <v>43</v>
      </c>
    </row>
    <row r="212" spans="1:11" ht="13.5" x14ac:dyDescent="0.2">
      <c r="A212" s="168">
        <v>206</v>
      </c>
      <c r="B212" s="106" t="s">
        <v>767</v>
      </c>
      <c r="C212" s="106" t="s">
        <v>141</v>
      </c>
      <c r="D212" s="106" t="s">
        <v>81</v>
      </c>
      <c r="E212" s="106" t="s">
        <v>50</v>
      </c>
      <c r="F212" s="131"/>
      <c r="G212" s="131"/>
      <c r="H212" s="296">
        <v>0</v>
      </c>
      <c r="I212" s="297">
        <v>0</v>
      </c>
      <c r="J212" s="142">
        <f t="shared" si="6"/>
        <v>20</v>
      </c>
      <c r="K212" s="133">
        <f t="shared" si="7"/>
        <v>44</v>
      </c>
    </row>
    <row r="213" spans="1:11" ht="13.5" x14ac:dyDescent="0.2">
      <c r="A213" s="168">
        <v>207</v>
      </c>
      <c r="B213" s="106" t="s">
        <v>765</v>
      </c>
      <c r="C213" s="106" t="s">
        <v>521</v>
      </c>
      <c r="D213" s="106" t="s">
        <v>158</v>
      </c>
      <c r="E213" s="106" t="s">
        <v>50</v>
      </c>
      <c r="F213" s="131"/>
      <c r="G213" s="131"/>
      <c r="H213" s="296">
        <v>0</v>
      </c>
      <c r="I213" s="297">
        <v>0</v>
      </c>
      <c r="J213" s="142">
        <f t="shared" si="6"/>
        <v>20</v>
      </c>
      <c r="K213" s="133">
        <f t="shared" si="7"/>
        <v>45</v>
      </c>
    </row>
    <row r="214" spans="1:11" ht="13.5" x14ac:dyDescent="0.2">
      <c r="A214" s="168">
        <v>208</v>
      </c>
      <c r="B214" s="106" t="s">
        <v>590</v>
      </c>
      <c r="C214" s="106" t="s">
        <v>326</v>
      </c>
      <c r="D214" s="106" t="s">
        <v>1328</v>
      </c>
      <c r="E214" s="106" t="s">
        <v>43</v>
      </c>
      <c r="F214" s="131"/>
      <c r="G214" s="131"/>
      <c r="H214" s="296">
        <v>0</v>
      </c>
      <c r="I214" s="297">
        <v>0</v>
      </c>
      <c r="J214" s="142">
        <f t="shared" si="6"/>
        <v>20</v>
      </c>
      <c r="K214" s="133">
        <f t="shared" si="7"/>
        <v>46</v>
      </c>
    </row>
    <row r="215" spans="1:11" ht="13.5" x14ac:dyDescent="0.2">
      <c r="A215" s="168">
        <v>209</v>
      </c>
      <c r="B215" s="106" t="s">
        <v>552</v>
      </c>
      <c r="C215" s="106" t="s">
        <v>253</v>
      </c>
      <c r="D215" s="106" t="s">
        <v>254</v>
      </c>
      <c r="E215" s="106" t="s">
        <v>47</v>
      </c>
      <c r="F215" s="131"/>
      <c r="G215" s="131"/>
      <c r="H215" s="296">
        <v>0</v>
      </c>
      <c r="I215" s="297">
        <v>0</v>
      </c>
      <c r="J215" s="142">
        <f t="shared" si="6"/>
        <v>20</v>
      </c>
      <c r="K215" s="133">
        <f t="shared" si="7"/>
        <v>47</v>
      </c>
    </row>
    <row r="216" spans="1:11" ht="13.5" x14ac:dyDescent="0.2">
      <c r="A216" s="168">
        <v>210</v>
      </c>
      <c r="B216" s="106" t="s">
        <v>661</v>
      </c>
      <c r="C216" s="106" t="s">
        <v>1963</v>
      </c>
      <c r="D216" s="106" t="s">
        <v>1328</v>
      </c>
      <c r="E216" s="106" t="s">
        <v>43</v>
      </c>
      <c r="F216" s="131"/>
      <c r="G216" s="131"/>
      <c r="H216" s="296">
        <v>0</v>
      </c>
      <c r="I216" s="297">
        <v>0</v>
      </c>
      <c r="J216" s="142">
        <f t="shared" si="6"/>
        <v>20</v>
      </c>
      <c r="K216" s="133">
        <f t="shared" si="7"/>
        <v>48</v>
      </c>
    </row>
    <row r="217" spans="1:11" ht="13.5" x14ac:dyDescent="0.2">
      <c r="A217" s="168">
        <v>211</v>
      </c>
      <c r="B217" s="106" t="s">
        <v>1486</v>
      </c>
      <c r="C217" s="106" t="s">
        <v>1487</v>
      </c>
      <c r="D217" s="106" t="s">
        <v>1488</v>
      </c>
      <c r="E217" s="106" t="s">
        <v>43</v>
      </c>
      <c r="F217" s="131"/>
      <c r="G217" s="131"/>
      <c r="H217" s="296">
        <v>0</v>
      </c>
      <c r="I217" s="297">
        <v>0</v>
      </c>
      <c r="J217" s="142">
        <f t="shared" si="6"/>
        <v>20</v>
      </c>
      <c r="K217" s="133">
        <f t="shared" si="7"/>
        <v>49</v>
      </c>
    </row>
    <row r="218" spans="1:11" ht="13.5" x14ac:dyDescent="0.2">
      <c r="A218" s="168">
        <v>212</v>
      </c>
      <c r="B218" s="106" t="s">
        <v>632</v>
      </c>
      <c r="C218" s="106" t="s">
        <v>511</v>
      </c>
      <c r="D218" s="106" t="s">
        <v>536</v>
      </c>
      <c r="E218" s="106" t="s">
        <v>39</v>
      </c>
      <c r="F218" s="131"/>
      <c r="G218" s="131"/>
      <c r="H218" s="296">
        <v>0</v>
      </c>
      <c r="I218" s="297">
        <v>0</v>
      </c>
      <c r="J218" s="142">
        <f t="shared" si="6"/>
        <v>20</v>
      </c>
      <c r="K218" s="133">
        <f t="shared" si="7"/>
        <v>50</v>
      </c>
    </row>
    <row r="219" spans="1:11" ht="13.5" x14ac:dyDescent="0.2">
      <c r="A219" s="168">
        <v>213</v>
      </c>
      <c r="B219" s="106" t="s">
        <v>1083</v>
      </c>
      <c r="C219" s="106" t="s">
        <v>253</v>
      </c>
      <c r="D219" s="106" t="s">
        <v>1223</v>
      </c>
      <c r="E219" s="106" t="s">
        <v>38</v>
      </c>
      <c r="F219" s="131"/>
      <c r="G219" s="131"/>
      <c r="H219" s="296">
        <v>0</v>
      </c>
      <c r="I219" s="297">
        <v>0</v>
      </c>
      <c r="J219" s="142">
        <f t="shared" si="6"/>
        <v>20</v>
      </c>
      <c r="K219" s="133">
        <f t="shared" si="7"/>
        <v>51</v>
      </c>
    </row>
    <row r="220" spans="1:11" ht="13.5" x14ac:dyDescent="0.2">
      <c r="A220" s="168">
        <v>214</v>
      </c>
      <c r="B220" s="106" t="s">
        <v>1828</v>
      </c>
      <c r="C220" s="106" t="s">
        <v>1840</v>
      </c>
      <c r="D220" s="106" t="s">
        <v>1800</v>
      </c>
      <c r="E220" s="106" t="s">
        <v>49</v>
      </c>
      <c r="F220" s="131"/>
      <c r="G220" s="131"/>
      <c r="H220" s="296">
        <v>0</v>
      </c>
      <c r="I220" s="297">
        <v>0</v>
      </c>
      <c r="J220" s="142">
        <f t="shared" si="6"/>
        <v>20</v>
      </c>
      <c r="K220" s="133">
        <f t="shared" si="7"/>
        <v>52</v>
      </c>
    </row>
    <row r="221" spans="1:11" ht="13.5" x14ac:dyDescent="0.2">
      <c r="A221" s="168">
        <v>215</v>
      </c>
      <c r="B221" s="106" t="s">
        <v>685</v>
      </c>
      <c r="C221" s="106" t="s">
        <v>402</v>
      </c>
      <c r="D221" s="106" t="s">
        <v>437</v>
      </c>
      <c r="E221" s="106" t="s">
        <v>43</v>
      </c>
      <c r="F221" s="131"/>
      <c r="G221" s="131"/>
      <c r="H221" s="296">
        <v>0</v>
      </c>
      <c r="I221" s="297">
        <v>0</v>
      </c>
      <c r="J221" s="142">
        <f t="shared" si="6"/>
        <v>20</v>
      </c>
      <c r="K221" s="133">
        <f t="shared" si="7"/>
        <v>53</v>
      </c>
    </row>
    <row r="222" spans="1:11" ht="13.5" x14ac:dyDescent="0.2">
      <c r="A222" s="168">
        <v>216</v>
      </c>
      <c r="B222" s="106" t="s">
        <v>1559</v>
      </c>
      <c r="C222" s="106" t="s">
        <v>1560</v>
      </c>
      <c r="D222" s="106" t="s">
        <v>1735</v>
      </c>
      <c r="E222" s="106" t="s">
        <v>44</v>
      </c>
      <c r="F222" s="131"/>
      <c r="G222" s="131"/>
      <c r="H222" s="296">
        <v>0</v>
      </c>
      <c r="I222" s="297">
        <v>0</v>
      </c>
      <c r="J222" s="142">
        <f t="shared" si="6"/>
        <v>20</v>
      </c>
      <c r="K222" s="133">
        <f t="shared" si="7"/>
        <v>54</v>
      </c>
    </row>
    <row r="223" spans="1:11" ht="13.5" x14ac:dyDescent="0.2">
      <c r="A223" s="168">
        <v>217</v>
      </c>
      <c r="B223" s="106" t="s">
        <v>855</v>
      </c>
      <c r="C223" s="106" t="s">
        <v>1021</v>
      </c>
      <c r="D223" s="106" t="s">
        <v>1167</v>
      </c>
      <c r="E223" s="106" t="s">
        <v>48</v>
      </c>
      <c r="F223" s="131"/>
      <c r="G223" s="131"/>
      <c r="H223" s="296">
        <v>0</v>
      </c>
      <c r="I223" s="297">
        <v>0</v>
      </c>
      <c r="J223" s="142">
        <f t="shared" si="6"/>
        <v>20</v>
      </c>
      <c r="K223" s="133">
        <f t="shared" si="7"/>
        <v>55</v>
      </c>
    </row>
    <row r="224" spans="1:11" ht="13.5" x14ac:dyDescent="0.2">
      <c r="A224" s="168">
        <v>218</v>
      </c>
      <c r="B224" s="106" t="s">
        <v>1942</v>
      </c>
      <c r="C224" s="106" t="s">
        <v>2012</v>
      </c>
      <c r="D224" s="106" t="s">
        <v>255</v>
      </c>
      <c r="E224" s="106" t="s">
        <v>43</v>
      </c>
      <c r="F224" s="131"/>
      <c r="G224" s="131"/>
      <c r="H224" s="296">
        <v>0</v>
      </c>
      <c r="I224" s="297">
        <v>0</v>
      </c>
      <c r="J224" s="142">
        <f t="shared" si="6"/>
        <v>20</v>
      </c>
      <c r="K224" s="133">
        <f t="shared" si="7"/>
        <v>56</v>
      </c>
    </row>
    <row r="225" spans="1:11" ht="13.5" x14ac:dyDescent="0.2">
      <c r="A225" s="168">
        <v>219</v>
      </c>
      <c r="B225" s="106" t="s">
        <v>1108</v>
      </c>
      <c r="C225" s="106" t="s">
        <v>1109</v>
      </c>
      <c r="D225" s="106" t="s">
        <v>1110</v>
      </c>
      <c r="E225" s="106" t="s">
        <v>38</v>
      </c>
      <c r="F225" s="131"/>
      <c r="G225" s="131"/>
      <c r="H225" s="296">
        <v>0</v>
      </c>
      <c r="I225" s="297">
        <v>0</v>
      </c>
      <c r="J225" s="142">
        <f t="shared" si="6"/>
        <v>20</v>
      </c>
      <c r="K225" s="133">
        <f t="shared" si="7"/>
        <v>57</v>
      </c>
    </row>
    <row r="226" spans="1:11" ht="13.5" x14ac:dyDescent="0.2">
      <c r="A226" s="168">
        <v>220</v>
      </c>
      <c r="B226" s="106" t="s">
        <v>864</v>
      </c>
      <c r="C226" s="106" t="s">
        <v>129</v>
      </c>
      <c r="D226" s="106" t="s">
        <v>130</v>
      </c>
      <c r="E226" s="106" t="s">
        <v>38</v>
      </c>
      <c r="F226" s="131"/>
      <c r="G226" s="131"/>
      <c r="H226" s="296">
        <v>0</v>
      </c>
      <c r="I226" s="297">
        <v>0</v>
      </c>
      <c r="J226" s="142">
        <f t="shared" si="6"/>
        <v>20</v>
      </c>
      <c r="K226" s="133">
        <f t="shared" si="7"/>
        <v>58</v>
      </c>
    </row>
    <row r="227" spans="1:11" ht="13.5" x14ac:dyDescent="0.2">
      <c r="A227" s="168">
        <v>221</v>
      </c>
      <c r="B227" s="106" t="s">
        <v>924</v>
      </c>
      <c r="C227" s="106" t="s">
        <v>1548</v>
      </c>
      <c r="D227" s="106" t="s">
        <v>2032</v>
      </c>
      <c r="E227" s="106" t="s">
        <v>49</v>
      </c>
      <c r="F227" s="131"/>
      <c r="G227" s="131"/>
      <c r="H227" s="296">
        <v>0</v>
      </c>
      <c r="I227" s="297">
        <v>0</v>
      </c>
      <c r="J227" s="142">
        <f t="shared" si="6"/>
        <v>20</v>
      </c>
      <c r="K227" s="133">
        <f t="shared" si="7"/>
        <v>59</v>
      </c>
    </row>
    <row r="228" spans="1:11" ht="13.5" x14ac:dyDescent="0.2">
      <c r="A228" s="168">
        <v>222</v>
      </c>
      <c r="B228" s="106" t="s">
        <v>760</v>
      </c>
      <c r="C228" s="106" t="s">
        <v>2107</v>
      </c>
      <c r="D228" s="106" t="s">
        <v>280</v>
      </c>
      <c r="E228" s="106" t="s">
        <v>39</v>
      </c>
      <c r="F228" s="131"/>
      <c r="G228" s="131"/>
      <c r="H228" s="296">
        <v>0</v>
      </c>
      <c r="I228" s="297">
        <v>0</v>
      </c>
      <c r="J228" s="142">
        <f t="shared" si="6"/>
        <v>20</v>
      </c>
      <c r="K228" s="133">
        <f t="shared" si="7"/>
        <v>60</v>
      </c>
    </row>
    <row r="229" spans="1:11" ht="13.5" x14ac:dyDescent="0.2">
      <c r="A229" s="168">
        <v>223</v>
      </c>
      <c r="B229" s="106" t="s">
        <v>666</v>
      </c>
      <c r="C229" s="106" t="s">
        <v>95</v>
      </c>
      <c r="D229" s="106" t="s">
        <v>408</v>
      </c>
      <c r="E229" s="106" t="s">
        <v>2079</v>
      </c>
      <c r="F229" s="131"/>
      <c r="G229" s="131"/>
      <c r="H229" s="296">
        <v>0</v>
      </c>
      <c r="I229" s="297">
        <v>0</v>
      </c>
      <c r="J229" s="142">
        <f t="shared" si="6"/>
        <v>20</v>
      </c>
      <c r="K229" s="133">
        <f t="shared" si="7"/>
        <v>61</v>
      </c>
    </row>
    <row r="230" spans="1:11" ht="13.5" x14ac:dyDescent="0.2">
      <c r="A230" s="168">
        <v>224</v>
      </c>
      <c r="B230" s="106" t="s">
        <v>916</v>
      </c>
      <c r="C230" s="106" t="s">
        <v>1007</v>
      </c>
      <c r="D230" s="106" t="s">
        <v>2104</v>
      </c>
      <c r="E230" s="106" t="s">
        <v>42</v>
      </c>
      <c r="F230" s="131"/>
      <c r="G230" s="131"/>
      <c r="H230" s="296">
        <v>0</v>
      </c>
      <c r="I230" s="297">
        <v>0</v>
      </c>
      <c r="J230" s="142">
        <f t="shared" si="6"/>
        <v>20</v>
      </c>
      <c r="K230" s="133">
        <f t="shared" si="7"/>
        <v>62</v>
      </c>
    </row>
    <row r="231" spans="1:11" ht="13.5" x14ac:dyDescent="0.2">
      <c r="A231" s="168">
        <v>225</v>
      </c>
      <c r="B231" s="106" t="s">
        <v>671</v>
      </c>
      <c r="C231" s="106" t="s">
        <v>84</v>
      </c>
      <c r="D231" s="106" t="s">
        <v>452</v>
      </c>
      <c r="E231" s="106" t="s">
        <v>50</v>
      </c>
      <c r="F231" s="131"/>
      <c r="G231" s="131"/>
      <c r="H231" s="296">
        <v>0</v>
      </c>
      <c r="I231" s="297">
        <v>0</v>
      </c>
      <c r="J231" s="142">
        <f t="shared" si="6"/>
        <v>20</v>
      </c>
      <c r="K231" s="133">
        <f t="shared" si="7"/>
        <v>63</v>
      </c>
    </row>
    <row r="232" spans="1:11" ht="13.5" x14ac:dyDescent="0.2">
      <c r="A232" s="168">
        <v>226</v>
      </c>
      <c r="B232" s="106" t="s">
        <v>1786</v>
      </c>
      <c r="C232" s="106" t="s">
        <v>490</v>
      </c>
      <c r="D232" s="106" t="s">
        <v>1818</v>
      </c>
      <c r="E232" s="106" t="s">
        <v>37</v>
      </c>
      <c r="F232" s="131"/>
      <c r="G232" s="131"/>
      <c r="H232" s="296">
        <v>0</v>
      </c>
      <c r="I232" s="297">
        <v>0</v>
      </c>
      <c r="J232" s="142">
        <f t="shared" si="6"/>
        <v>20</v>
      </c>
      <c r="K232" s="133">
        <f t="shared" si="7"/>
        <v>64</v>
      </c>
    </row>
    <row r="233" spans="1:11" ht="13.5" x14ac:dyDescent="0.2">
      <c r="A233" s="168">
        <v>227</v>
      </c>
      <c r="B233" s="106" t="s">
        <v>779</v>
      </c>
      <c r="C233" s="106" t="s">
        <v>103</v>
      </c>
      <c r="D233" s="106" t="s">
        <v>361</v>
      </c>
      <c r="E233" s="106" t="s">
        <v>48</v>
      </c>
      <c r="F233" s="131"/>
      <c r="G233" s="131"/>
      <c r="H233" s="296">
        <v>0</v>
      </c>
      <c r="I233" s="297">
        <v>0</v>
      </c>
      <c r="J233" s="142">
        <f t="shared" si="6"/>
        <v>20</v>
      </c>
      <c r="K233" s="133">
        <f t="shared" si="7"/>
        <v>65</v>
      </c>
    </row>
    <row r="234" spans="1:11" ht="13.5" x14ac:dyDescent="0.2">
      <c r="A234" s="168">
        <v>228</v>
      </c>
      <c r="B234" s="106" t="s">
        <v>1061</v>
      </c>
      <c r="C234" s="106" t="s">
        <v>1068</v>
      </c>
      <c r="D234" s="106" t="s">
        <v>297</v>
      </c>
      <c r="E234" s="106" t="s">
        <v>43</v>
      </c>
      <c r="F234" s="131"/>
      <c r="G234" s="131"/>
      <c r="H234" s="296">
        <v>0</v>
      </c>
      <c r="I234" s="297">
        <v>0</v>
      </c>
      <c r="J234" s="142">
        <f t="shared" si="6"/>
        <v>20</v>
      </c>
      <c r="K234" s="133">
        <f t="shared" si="7"/>
        <v>66</v>
      </c>
    </row>
    <row r="235" spans="1:11" ht="13.5" x14ac:dyDescent="0.2">
      <c r="A235" s="168">
        <v>229</v>
      </c>
      <c r="B235" s="106" t="s">
        <v>694</v>
      </c>
      <c r="C235" s="106" t="s">
        <v>264</v>
      </c>
      <c r="D235" s="106" t="s">
        <v>118</v>
      </c>
      <c r="E235" s="106" t="s">
        <v>47</v>
      </c>
      <c r="F235" s="131"/>
      <c r="G235" s="131"/>
      <c r="H235" s="296">
        <v>0</v>
      </c>
      <c r="I235" s="297">
        <v>0</v>
      </c>
      <c r="J235" s="142">
        <f t="shared" si="6"/>
        <v>20</v>
      </c>
      <c r="K235" s="133">
        <f t="shared" si="7"/>
        <v>67</v>
      </c>
    </row>
    <row r="236" spans="1:11" ht="13.5" x14ac:dyDescent="0.2">
      <c r="A236" s="168">
        <v>230</v>
      </c>
      <c r="B236" s="106" t="s">
        <v>1666</v>
      </c>
      <c r="C236" s="106" t="s">
        <v>1725</v>
      </c>
      <c r="D236" s="106" t="s">
        <v>259</v>
      </c>
      <c r="E236" s="106" t="s">
        <v>41</v>
      </c>
      <c r="F236" s="131"/>
      <c r="G236" s="131"/>
      <c r="H236" s="296">
        <v>0</v>
      </c>
      <c r="I236" s="297">
        <v>0</v>
      </c>
      <c r="J236" s="142">
        <f t="shared" si="6"/>
        <v>20</v>
      </c>
      <c r="K236" s="133">
        <f t="shared" si="7"/>
        <v>68</v>
      </c>
    </row>
    <row r="237" spans="1:11" ht="13.5" x14ac:dyDescent="0.2">
      <c r="A237" s="168">
        <v>231</v>
      </c>
      <c r="B237" s="106" t="s">
        <v>1440</v>
      </c>
      <c r="C237" s="106" t="s">
        <v>488</v>
      </c>
      <c r="D237" s="106" t="s">
        <v>1441</v>
      </c>
      <c r="E237" s="106" t="s">
        <v>50</v>
      </c>
      <c r="F237" s="131"/>
      <c r="G237" s="131"/>
      <c r="H237" s="296">
        <v>0</v>
      </c>
      <c r="I237" s="297">
        <v>0</v>
      </c>
      <c r="J237" s="142">
        <f t="shared" si="6"/>
        <v>20</v>
      </c>
      <c r="K237" s="133">
        <f t="shared" si="7"/>
        <v>69</v>
      </c>
    </row>
    <row r="238" spans="1:11" ht="13.5" x14ac:dyDescent="0.2">
      <c r="A238" s="168">
        <v>232</v>
      </c>
      <c r="B238"/>
      <c r="C238"/>
      <c r="D238"/>
      <c r="E238"/>
      <c r="F238"/>
      <c r="G238"/>
      <c r="H238"/>
      <c r="I238"/>
      <c r="J238" s="142">
        <f t="shared" si="6"/>
        <v>20</v>
      </c>
      <c r="K238" s="133">
        <f t="shared" si="7"/>
        <v>70</v>
      </c>
    </row>
    <row r="239" spans="1:11" ht="13.5" x14ac:dyDescent="0.2">
      <c r="A239" s="168">
        <v>233</v>
      </c>
      <c r="B239"/>
      <c r="C239"/>
      <c r="D239"/>
      <c r="E239"/>
      <c r="F239"/>
      <c r="G239"/>
      <c r="H239"/>
      <c r="I239"/>
      <c r="J239" s="142">
        <f t="shared" si="6"/>
        <v>20</v>
      </c>
      <c r="K239" s="133">
        <f t="shared" si="7"/>
        <v>71</v>
      </c>
    </row>
    <row r="240" spans="1:11" ht="13.5" x14ac:dyDescent="0.2">
      <c r="A240" s="168">
        <v>234</v>
      </c>
      <c r="B240"/>
      <c r="C240"/>
      <c r="D240"/>
      <c r="E240"/>
      <c r="F240"/>
      <c r="G240"/>
      <c r="H240"/>
      <c r="I240"/>
      <c r="J240" s="142">
        <f t="shared" si="6"/>
        <v>20</v>
      </c>
      <c r="K240" s="133">
        <f t="shared" si="7"/>
        <v>72</v>
      </c>
    </row>
    <row r="241" spans="1:11" ht="13.5" x14ac:dyDescent="0.2">
      <c r="A241" s="168">
        <v>235</v>
      </c>
      <c r="B241"/>
      <c r="C241"/>
      <c r="D241"/>
      <c r="E241"/>
      <c r="F241"/>
      <c r="G241"/>
      <c r="H241"/>
      <c r="I241"/>
      <c r="J241" s="142">
        <f t="shared" si="6"/>
        <v>20</v>
      </c>
      <c r="K241" s="133">
        <f t="shared" si="7"/>
        <v>73</v>
      </c>
    </row>
    <row r="242" spans="1:11" ht="13.5" x14ac:dyDescent="0.2">
      <c r="A242" s="168">
        <v>236</v>
      </c>
      <c r="B242"/>
      <c r="C242"/>
      <c r="D242"/>
      <c r="E242"/>
      <c r="F242"/>
      <c r="G242"/>
      <c r="H242"/>
      <c r="I242"/>
      <c r="J242" s="142">
        <f t="shared" si="6"/>
        <v>20</v>
      </c>
      <c r="K242" s="133">
        <f t="shared" si="7"/>
        <v>74</v>
      </c>
    </row>
    <row r="243" spans="1:11" ht="13.5" x14ac:dyDescent="0.2">
      <c r="A243" s="168">
        <v>237</v>
      </c>
      <c r="B243"/>
      <c r="C243"/>
      <c r="D243"/>
      <c r="E243"/>
      <c r="F243"/>
      <c r="G243"/>
      <c r="H243"/>
      <c r="I243"/>
      <c r="J243" s="142">
        <f t="shared" si="6"/>
        <v>20</v>
      </c>
      <c r="K243" s="133">
        <f t="shared" si="7"/>
        <v>75</v>
      </c>
    </row>
    <row r="244" spans="1:11" ht="13.5" x14ac:dyDescent="0.2">
      <c r="A244" s="168">
        <v>238</v>
      </c>
      <c r="B244"/>
      <c r="C244"/>
      <c r="D244"/>
      <c r="E244"/>
      <c r="F244"/>
      <c r="G244"/>
      <c r="H244"/>
      <c r="I244"/>
      <c r="J244" s="142">
        <f t="shared" si="6"/>
        <v>20</v>
      </c>
      <c r="K244" s="133">
        <f t="shared" si="7"/>
        <v>76</v>
      </c>
    </row>
    <row r="245" spans="1:11" ht="13.5" x14ac:dyDescent="0.2">
      <c r="A245" s="168">
        <v>239</v>
      </c>
      <c r="B245"/>
      <c r="C245"/>
      <c r="D245"/>
      <c r="E245"/>
      <c r="F245"/>
      <c r="G245"/>
      <c r="H245"/>
      <c r="I245"/>
      <c r="J245" s="142">
        <f t="shared" si="6"/>
        <v>20</v>
      </c>
      <c r="K245" s="133">
        <f t="shared" si="7"/>
        <v>77</v>
      </c>
    </row>
    <row r="246" spans="1:11" ht="13.5" x14ac:dyDescent="0.2">
      <c r="A246" s="168">
        <v>240</v>
      </c>
      <c r="B246"/>
      <c r="C246"/>
      <c r="D246"/>
      <c r="E246"/>
      <c r="F246"/>
      <c r="G246"/>
      <c r="H246"/>
      <c r="I246"/>
      <c r="J246" s="142">
        <f t="shared" si="6"/>
        <v>20</v>
      </c>
      <c r="K246" s="133">
        <f t="shared" si="7"/>
        <v>78</v>
      </c>
    </row>
    <row r="247" spans="1:11" ht="13.5" x14ac:dyDescent="0.2">
      <c r="A247" s="168">
        <v>241</v>
      </c>
      <c r="B247"/>
      <c r="C247"/>
      <c r="D247"/>
      <c r="E247"/>
      <c r="F247"/>
      <c r="G247"/>
      <c r="H247"/>
      <c r="I247"/>
      <c r="J247" s="142">
        <f t="shared" si="6"/>
        <v>20</v>
      </c>
      <c r="K247" s="133">
        <f t="shared" si="7"/>
        <v>79</v>
      </c>
    </row>
    <row r="248" spans="1:11" ht="13.5" x14ac:dyDescent="0.2">
      <c r="A248" s="168">
        <v>242</v>
      </c>
      <c r="B248"/>
      <c r="C248"/>
      <c r="D248"/>
      <c r="E248"/>
      <c r="F248"/>
      <c r="G248"/>
      <c r="H248"/>
      <c r="I248"/>
      <c r="J248" s="142">
        <f t="shared" si="6"/>
        <v>20</v>
      </c>
      <c r="K248" s="133">
        <f t="shared" si="7"/>
        <v>80</v>
      </c>
    </row>
    <row r="249" spans="1:11" ht="13.5" x14ac:dyDescent="0.2">
      <c r="A249" s="168">
        <v>243</v>
      </c>
      <c r="B249"/>
      <c r="C249"/>
      <c r="D249"/>
      <c r="E249"/>
      <c r="F249"/>
      <c r="G249"/>
      <c r="H249"/>
      <c r="I249"/>
      <c r="J249" s="142">
        <f t="shared" si="6"/>
        <v>20</v>
      </c>
      <c r="K249" s="133">
        <f t="shared" si="7"/>
        <v>81</v>
      </c>
    </row>
    <row r="250" spans="1:11" ht="13.5" x14ac:dyDescent="0.2">
      <c r="A250" s="168">
        <v>244</v>
      </c>
      <c r="B250"/>
      <c r="C250"/>
      <c r="D250"/>
      <c r="E250"/>
      <c r="F250"/>
      <c r="G250"/>
      <c r="H250"/>
      <c r="I250"/>
      <c r="J250" s="142">
        <f t="shared" si="6"/>
        <v>20</v>
      </c>
      <c r="K250" s="133">
        <f t="shared" si="7"/>
        <v>82</v>
      </c>
    </row>
    <row r="251" spans="1:11" ht="13.5" x14ac:dyDescent="0.2">
      <c r="A251" s="168">
        <v>245</v>
      </c>
      <c r="B251"/>
      <c r="C251"/>
      <c r="D251"/>
      <c r="E251"/>
      <c r="F251"/>
      <c r="G251"/>
      <c r="H251"/>
      <c r="I251"/>
      <c r="J251" s="142">
        <f t="shared" si="6"/>
        <v>20</v>
      </c>
      <c r="K251" s="133">
        <f t="shared" si="7"/>
        <v>83</v>
      </c>
    </row>
    <row r="252" spans="1:11" ht="13.5" x14ac:dyDescent="0.2">
      <c r="A252" s="168">
        <v>246</v>
      </c>
      <c r="B252"/>
      <c r="C252"/>
      <c r="D252"/>
      <c r="E252"/>
      <c r="F252"/>
      <c r="G252"/>
      <c r="H252"/>
      <c r="I252"/>
      <c r="J252" s="142">
        <f t="shared" si="6"/>
        <v>20</v>
      </c>
      <c r="K252" s="133">
        <f t="shared" si="7"/>
        <v>84</v>
      </c>
    </row>
    <row r="253" spans="1:11" ht="13.5" x14ac:dyDescent="0.2">
      <c r="A253" s="168">
        <v>247</v>
      </c>
      <c r="B253"/>
      <c r="C253"/>
      <c r="D253"/>
      <c r="E253"/>
      <c r="F253"/>
      <c r="G253"/>
      <c r="H253"/>
      <c r="I253"/>
      <c r="J253" s="142">
        <f t="shared" si="6"/>
        <v>20</v>
      </c>
      <c r="K253" s="133">
        <f t="shared" si="7"/>
        <v>85</v>
      </c>
    </row>
    <row r="254" spans="1:11" ht="13.5" x14ac:dyDescent="0.2">
      <c r="A254" s="168">
        <v>248</v>
      </c>
      <c r="B254"/>
      <c r="C254"/>
      <c r="D254"/>
      <c r="E254"/>
      <c r="F254"/>
      <c r="G254"/>
      <c r="H254"/>
      <c r="I254"/>
      <c r="J254" s="142">
        <f t="shared" si="6"/>
        <v>20</v>
      </c>
      <c r="K254" s="133">
        <f t="shared" si="7"/>
        <v>86</v>
      </c>
    </row>
    <row r="255" spans="1:11" ht="13.5" x14ac:dyDescent="0.2">
      <c r="A255" s="168">
        <v>249</v>
      </c>
      <c r="B255"/>
      <c r="C255"/>
      <c r="D255"/>
      <c r="E255"/>
      <c r="F255"/>
      <c r="G255"/>
      <c r="H255"/>
      <c r="I255"/>
      <c r="J255" s="142">
        <f t="shared" si="6"/>
        <v>20</v>
      </c>
      <c r="K255" s="133">
        <f t="shared" si="7"/>
        <v>87</v>
      </c>
    </row>
    <row r="256" spans="1:11" ht="13.5" x14ac:dyDescent="0.2">
      <c r="A256" s="168">
        <v>250</v>
      </c>
      <c r="B256"/>
      <c r="C256"/>
      <c r="D256"/>
      <c r="E256"/>
      <c r="F256"/>
      <c r="G256"/>
      <c r="H256"/>
      <c r="I256"/>
      <c r="J256" s="142">
        <f t="shared" si="6"/>
        <v>20</v>
      </c>
      <c r="K256" s="133">
        <f t="shared" si="7"/>
        <v>88</v>
      </c>
    </row>
    <row r="257" spans="1:11" ht="13.5" x14ac:dyDescent="0.2">
      <c r="A257" s="168">
        <v>251</v>
      </c>
      <c r="B257"/>
      <c r="C257"/>
      <c r="D257"/>
      <c r="E257"/>
      <c r="F257"/>
      <c r="G257"/>
      <c r="H257"/>
      <c r="I257"/>
      <c r="J257" s="142">
        <f t="shared" si="6"/>
        <v>20</v>
      </c>
      <c r="K257" s="133">
        <f t="shared" si="7"/>
        <v>89</v>
      </c>
    </row>
    <row r="258" spans="1:11" ht="13.5" x14ac:dyDescent="0.2">
      <c r="A258" s="168">
        <v>252</v>
      </c>
      <c r="B258"/>
      <c r="C258"/>
      <c r="D258"/>
      <c r="E258"/>
      <c r="F258"/>
      <c r="G258"/>
      <c r="H258"/>
      <c r="I258"/>
      <c r="J258" s="142">
        <f t="shared" si="6"/>
        <v>20</v>
      </c>
      <c r="K258" s="133">
        <f t="shared" si="7"/>
        <v>90</v>
      </c>
    </row>
    <row r="259" spans="1:11" ht="13.5" x14ac:dyDescent="0.2">
      <c r="A259" s="168">
        <v>253</v>
      </c>
      <c r="B259"/>
      <c r="C259"/>
      <c r="D259"/>
      <c r="E259"/>
      <c r="F259"/>
      <c r="G259"/>
      <c r="H259"/>
      <c r="I259"/>
      <c r="J259" s="142">
        <f t="shared" si="6"/>
        <v>20</v>
      </c>
      <c r="K259" s="133">
        <f t="shared" si="7"/>
        <v>91</v>
      </c>
    </row>
    <row r="260" spans="1:11" ht="13.5" x14ac:dyDescent="0.2">
      <c r="A260" s="168">
        <v>254</v>
      </c>
      <c r="B260"/>
      <c r="C260"/>
      <c r="D260"/>
      <c r="E260"/>
      <c r="F260"/>
      <c r="G260"/>
      <c r="H260"/>
      <c r="I260"/>
      <c r="J260" s="142">
        <f t="shared" si="6"/>
        <v>20</v>
      </c>
      <c r="K260" s="133">
        <f t="shared" si="7"/>
        <v>92</v>
      </c>
    </row>
    <row r="261" spans="1:11" ht="13.5" x14ac:dyDescent="0.2">
      <c r="A261" s="168">
        <v>255</v>
      </c>
      <c r="B261"/>
      <c r="C261"/>
      <c r="D261"/>
      <c r="E261"/>
      <c r="F261"/>
      <c r="G261"/>
      <c r="H261"/>
      <c r="I261"/>
      <c r="J261" s="142">
        <f t="shared" si="6"/>
        <v>20</v>
      </c>
      <c r="K261" s="133">
        <f t="shared" si="7"/>
        <v>93</v>
      </c>
    </row>
    <row r="262" spans="1:11" ht="13.5" x14ac:dyDescent="0.2">
      <c r="A262" s="168">
        <v>256</v>
      </c>
      <c r="B262"/>
      <c r="C262"/>
      <c r="D262"/>
      <c r="E262"/>
      <c r="F262"/>
      <c r="G262"/>
      <c r="H262"/>
      <c r="I262"/>
      <c r="J262" s="142">
        <f t="shared" si="6"/>
        <v>20</v>
      </c>
      <c r="K262" s="133">
        <f t="shared" si="7"/>
        <v>94</v>
      </c>
    </row>
    <row r="263" spans="1:11" ht="13.5" x14ac:dyDescent="0.2">
      <c r="A263" s="168">
        <v>257</v>
      </c>
      <c r="B263"/>
      <c r="C263"/>
      <c r="D263"/>
      <c r="E263"/>
      <c r="F263"/>
      <c r="G263"/>
      <c r="H263"/>
      <c r="I263"/>
      <c r="J263" s="142">
        <f t="shared" si="6"/>
        <v>20</v>
      </c>
      <c r="K263" s="133">
        <f t="shared" si="7"/>
        <v>95</v>
      </c>
    </row>
    <row r="264" spans="1:11" ht="13.5" x14ac:dyDescent="0.2">
      <c r="A264" s="168">
        <v>258</v>
      </c>
      <c r="B264"/>
      <c r="C264"/>
      <c r="D264"/>
      <c r="E264"/>
      <c r="F264"/>
      <c r="G264"/>
      <c r="H264"/>
      <c r="I264"/>
      <c r="J264" s="142">
        <f t="shared" si="6"/>
        <v>20</v>
      </c>
      <c r="K264" s="133">
        <f t="shared" si="7"/>
        <v>96</v>
      </c>
    </row>
    <row r="265" spans="1:11" ht="13.5" x14ac:dyDescent="0.2">
      <c r="A265" s="168">
        <v>259</v>
      </c>
      <c r="B265"/>
      <c r="C265"/>
      <c r="D265"/>
      <c r="E265"/>
      <c r="F265"/>
      <c r="G265"/>
      <c r="H265"/>
      <c r="I265"/>
      <c r="J265" s="142">
        <f t="shared" ref="J265:J268" si="8">IF(I265=I264,J264,IF(I265=0,ROUNDDOWN(20,0),J264-K264))</f>
        <v>20</v>
      </c>
      <c r="K265" s="133">
        <f t="shared" ref="K265:K268" si="9">IF(I265&lt;I264,1,IF(I265=I264,K264+1,0))</f>
        <v>97</v>
      </c>
    </row>
    <row r="266" spans="1:11" ht="13.5" x14ac:dyDescent="0.2">
      <c r="A266" s="168">
        <v>260</v>
      </c>
      <c r="B266"/>
      <c r="C266"/>
      <c r="D266"/>
      <c r="E266"/>
      <c r="F266"/>
      <c r="G266"/>
      <c r="H266"/>
      <c r="I266"/>
      <c r="J266" s="142">
        <f t="shared" si="8"/>
        <v>20</v>
      </c>
      <c r="K266" s="133">
        <f t="shared" si="9"/>
        <v>98</v>
      </c>
    </row>
    <row r="267" spans="1:11" ht="13.5" x14ac:dyDescent="0.2">
      <c r="A267" s="168">
        <v>261</v>
      </c>
      <c r="B267"/>
      <c r="C267"/>
      <c r="D267"/>
      <c r="E267"/>
      <c r="F267"/>
      <c r="G267"/>
      <c r="H267"/>
      <c r="I267"/>
      <c r="J267" s="142">
        <f t="shared" si="8"/>
        <v>20</v>
      </c>
      <c r="K267" s="133">
        <f t="shared" si="9"/>
        <v>99</v>
      </c>
    </row>
    <row r="268" spans="1:11" ht="13.5" x14ac:dyDescent="0.2">
      <c r="A268" s="168">
        <v>262</v>
      </c>
      <c r="B268"/>
      <c r="C268"/>
      <c r="D268"/>
      <c r="E268"/>
      <c r="F268"/>
      <c r="G268"/>
      <c r="H268"/>
      <c r="I268"/>
      <c r="J268" s="142">
        <f t="shared" si="8"/>
        <v>20</v>
      </c>
      <c r="K268" s="133">
        <f t="shared" si="9"/>
        <v>100</v>
      </c>
    </row>
    <row r="269" spans="1:11" ht="13.5" x14ac:dyDescent="0.2">
      <c r="A269" s="168"/>
      <c r="B269"/>
      <c r="C269"/>
      <c r="D269"/>
      <c r="E269"/>
      <c r="F269"/>
      <c r="G269"/>
      <c r="H269"/>
      <c r="I269"/>
      <c r="J269" s="142">
        <f t="shared" ref="J269:J275" si="10">IF(I269=I268,J268,IF(I269=0,ROUNDDOWN(20,0),J268-K268))</f>
        <v>20</v>
      </c>
      <c r="K269" s="133">
        <f t="shared" ref="K269:K275" si="11">IF(I269&lt;I268,1,IF(I269=I268,K268+1,0))</f>
        <v>101</v>
      </c>
    </row>
    <row r="270" spans="1:11" ht="13.5" x14ac:dyDescent="0.2">
      <c r="A270" s="168"/>
      <c r="B270"/>
      <c r="C270"/>
      <c r="D270"/>
      <c r="E270"/>
      <c r="F270"/>
      <c r="G270"/>
      <c r="H270"/>
      <c r="I270"/>
      <c r="J270" s="142">
        <f t="shared" si="10"/>
        <v>20</v>
      </c>
      <c r="K270" s="133">
        <f t="shared" si="11"/>
        <v>102</v>
      </c>
    </row>
    <row r="271" spans="1:11" ht="13.5" x14ac:dyDescent="0.2">
      <c r="A271" s="168"/>
      <c r="B271"/>
      <c r="C271"/>
      <c r="D271"/>
      <c r="E271"/>
      <c r="F271"/>
      <c r="G271"/>
      <c r="H271"/>
      <c r="I271"/>
      <c r="J271" s="142">
        <f t="shared" si="10"/>
        <v>20</v>
      </c>
      <c r="K271" s="133">
        <f t="shared" si="11"/>
        <v>103</v>
      </c>
    </row>
    <row r="272" spans="1:11" ht="13.5" x14ac:dyDescent="0.2">
      <c r="B272"/>
      <c r="C272"/>
      <c r="D272"/>
      <c r="E272"/>
      <c r="F272"/>
      <c r="G272"/>
      <c r="H272"/>
      <c r="I272"/>
      <c r="J272" s="142">
        <f t="shared" si="10"/>
        <v>20</v>
      </c>
      <c r="K272" s="133">
        <f t="shared" si="11"/>
        <v>104</v>
      </c>
    </row>
    <row r="273" spans="2:11" ht="13.5" x14ac:dyDescent="0.2">
      <c r="B273"/>
      <c r="C273"/>
      <c r="D273"/>
      <c r="E273"/>
      <c r="F273"/>
      <c r="G273"/>
      <c r="H273"/>
      <c r="I273"/>
      <c r="J273" s="142">
        <f t="shared" si="10"/>
        <v>20</v>
      </c>
      <c r="K273" s="133">
        <f t="shared" si="11"/>
        <v>105</v>
      </c>
    </row>
    <row r="274" spans="2:11" ht="13.5" x14ac:dyDescent="0.2">
      <c r="B274"/>
      <c r="C274"/>
      <c r="D274"/>
      <c r="E274"/>
      <c r="F274"/>
      <c r="G274"/>
      <c r="H274"/>
      <c r="I274"/>
      <c r="J274" s="142">
        <f t="shared" si="10"/>
        <v>20</v>
      </c>
      <c r="K274" s="133">
        <f t="shared" si="11"/>
        <v>106</v>
      </c>
    </row>
    <row r="275" spans="2:11" ht="13.5" x14ac:dyDescent="0.2">
      <c r="B275"/>
      <c r="C275"/>
      <c r="D275"/>
      <c r="E275"/>
      <c r="F275"/>
      <c r="G275"/>
      <c r="H275"/>
      <c r="I275"/>
      <c r="J275" s="142">
        <f t="shared" si="10"/>
        <v>20</v>
      </c>
      <c r="K275" s="133">
        <f t="shared" si="11"/>
        <v>107</v>
      </c>
    </row>
    <row r="276" spans="2:11" x14ac:dyDescent="0.2">
      <c r="B276"/>
      <c r="C276"/>
      <c r="D276"/>
      <c r="E276"/>
      <c r="F276"/>
      <c r="G276"/>
      <c r="H276"/>
      <c r="I276"/>
    </row>
    <row r="277" spans="2:11" x14ac:dyDescent="0.2">
      <c r="B277"/>
      <c r="C277"/>
      <c r="D277"/>
      <c r="E277"/>
      <c r="F277"/>
      <c r="G277"/>
      <c r="H277"/>
      <c r="I277"/>
    </row>
    <row r="278" spans="2:11" x14ac:dyDescent="0.2">
      <c r="B278"/>
      <c r="C278"/>
      <c r="D278"/>
      <c r="E278"/>
      <c r="F278"/>
      <c r="G278"/>
      <c r="H278"/>
      <c r="I278"/>
    </row>
    <row r="279" spans="2:11" x14ac:dyDescent="0.2">
      <c r="B279"/>
      <c r="C279"/>
      <c r="D279"/>
      <c r="E279"/>
      <c r="F279"/>
      <c r="G279"/>
      <c r="H279"/>
      <c r="I279"/>
    </row>
    <row r="280" spans="2:11" x14ac:dyDescent="0.2">
      <c r="B280"/>
      <c r="C280"/>
      <c r="D280"/>
      <c r="E280"/>
      <c r="F280"/>
      <c r="G280"/>
      <c r="H280"/>
      <c r="I280"/>
    </row>
    <row r="281" spans="2:11" x14ac:dyDescent="0.2">
      <c r="B281"/>
      <c r="C281"/>
      <c r="D281"/>
      <c r="E281"/>
      <c r="F281"/>
      <c r="G281"/>
      <c r="H281"/>
      <c r="I281"/>
    </row>
    <row r="282" spans="2:11" x14ac:dyDescent="0.2">
      <c r="B282"/>
      <c r="C282"/>
      <c r="D282"/>
      <c r="E282"/>
      <c r="F282"/>
      <c r="G282"/>
      <c r="H282"/>
      <c r="I282"/>
    </row>
    <row r="283" spans="2:11" x14ac:dyDescent="0.2">
      <c r="B283"/>
      <c r="C283"/>
      <c r="D283"/>
      <c r="E283"/>
      <c r="F283"/>
      <c r="G283"/>
      <c r="H283"/>
      <c r="I283"/>
    </row>
    <row r="284" spans="2:11" x14ac:dyDescent="0.2">
      <c r="B284"/>
      <c r="C284"/>
      <c r="D284"/>
      <c r="E284"/>
      <c r="F284"/>
      <c r="G284"/>
      <c r="H284"/>
      <c r="I284"/>
    </row>
    <row r="285" spans="2:11" x14ac:dyDescent="0.2">
      <c r="B285"/>
      <c r="C285"/>
      <c r="D285"/>
      <c r="E285"/>
      <c r="F285"/>
      <c r="G285"/>
      <c r="H285"/>
      <c r="I285"/>
    </row>
    <row r="286" spans="2:11" x14ac:dyDescent="0.2">
      <c r="B286"/>
      <c r="C286"/>
      <c r="D286"/>
      <c r="E286"/>
      <c r="F286"/>
      <c r="G286"/>
      <c r="H286"/>
      <c r="I286"/>
    </row>
    <row r="287" spans="2:11" x14ac:dyDescent="0.2">
      <c r="B287"/>
      <c r="C287"/>
      <c r="D287"/>
      <c r="E287"/>
      <c r="F287"/>
      <c r="G287"/>
      <c r="H287"/>
      <c r="I287"/>
    </row>
    <row r="288" spans="2:11" x14ac:dyDescent="0.2">
      <c r="B288"/>
      <c r="C288"/>
      <c r="D288"/>
      <c r="E288"/>
      <c r="F288"/>
      <c r="G288"/>
      <c r="H288"/>
      <c r="I288"/>
    </row>
    <row r="289" spans="2:9" x14ac:dyDescent="0.2">
      <c r="B289"/>
      <c r="C289"/>
      <c r="D289"/>
      <c r="E289"/>
      <c r="F289"/>
      <c r="G289"/>
      <c r="H289"/>
      <c r="I289"/>
    </row>
    <row r="290" spans="2:9" x14ac:dyDescent="0.2">
      <c r="B290"/>
      <c r="C290"/>
      <c r="D290"/>
      <c r="E290"/>
      <c r="F290"/>
      <c r="G290"/>
      <c r="H290"/>
      <c r="I290"/>
    </row>
    <row r="291" spans="2:9" x14ac:dyDescent="0.2">
      <c r="B291"/>
      <c r="C291"/>
      <c r="D291"/>
      <c r="E291"/>
      <c r="F291"/>
      <c r="G291"/>
      <c r="H291"/>
      <c r="I291"/>
    </row>
    <row r="292" spans="2:9" x14ac:dyDescent="0.2">
      <c r="B292"/>
      <c r="C292"/>
      <c r="D292"/>
      <c r="E292"/>
      <c r="F292"/>
      <c r="G292"/>
      <c r="H292"/>
      <c r="I292"/>
    </row>
    <row r="293" spans="2:9" x14ac:dyDescent="0.2">
      <c r="B293"/>
      <c r="C293"/>
      <c r="D293"/>
      <c r="E293"/>
      <c r="F293"/>
      <c r="G293"/>
      <c r="H293"/>
      <c r="I293"/>
    </row>
    <row r="294" spans="2:9" x14ac:dyDescent="0.2">
      <c r="B294"/>
      <c r="C294"/>
      <c r="D294"/>
      <c r="E294"/>
      <c r="F294"/>
      <c r="G294"/>
      <c r="H294"/>
      <c r="I294"/>
    </row>
    <row r="295" spans="2:9" x14ac:dyDescent="0.2">
      <c r="B295"/>
      <c r="C295"/>
      <c r="D295"/>
      <c r="E295"/>
      <c r="F295"/>
      <c r="G295"/>
      <c r="H295"/>
      <c r="I295"/>
    </row>
    <row r="296" spans="2:9" x14ac:dyDescent="0.2">
      <c r="B296"/>
      <c r="C296"/>
      <c r="D296"/>
      <c r="E296"/>
      <c r="F296"/>
      <c r="G296"/>
      <c r="H296"/>
      <c r="I296"/>
    </row>
    <row r="297" spans="2:9" x14ac:dyDescent="0.2">
      <c r="B297"/>
      <c r="C297"/>
      <c r="D297"/>
      <c r="E297"/>
      <c r="F297"/>
      <c r="G297"/>
      <c r="H297"/>
      <c r="I297"/>
    </row>
    <row r="298" spans="2:9" x14ac:dyDescent="0.2">
      <c r="B298"/>
      <c r="C298"/>
      <c r="D298"/>
      <c r="E298"/>
      <c r="F298"/>
      <c r="G298"/>
      <c r="H298"/>
      <c r="I298"/>
    </row>
    <row r="299" spans="2:9" x14ac:dyDescent="0.2">
      <c r="B299"/>
      <c r="C299"/>
      <c r="D299"/>
      <c r="E299"/>
      <c r="F299"/>
      <c r="G299"/>
      <c r="H299"/>
      <c r="I299"/>
    </row>
    <row r="300" spans="2:9" x14ac:dyDescent="0.2">
      <c r="B300"/>
      <c r="C300"/>
      <c r="D300"/>
      <c r="E300"/>
      <c r="F300"/>
      <c r="G300"/>
      <c r="H300"/>
      <c r="I300"/>
    </row>
    <row r="301" spans="2:9" x14ac:dyDescent="0.2">
      <c r="B301"/>
      <c r="C301"/>
      <c r="D301"/>
      <c r="E301"/>
      <c r="F301"/>
      <c r="G301"/>
      <c r="H301"/>
      <c r="I301"/>
    </row>
    <row r="302" spans="2:9" x14ac:dyDescent="0.2">
      <c r="B302"/>
      <c r="C302"/>
      <c r="D302"/>
      <c r="E302"/>
      <c r="F302"/>
      <c r="G302"/>
      <c r="H302"/>
      <c r="I302"/>
    </row>
    <row r="303" spans="2:9" x14ac:dyDescent="0.2">
      <c r="B303"/>
      <c r="C303"/>
      <c r="D303"/>
      <c r="E303"/>
      <c r="F303"/>
      <c r="G303"/>
      <c r="H303"/>
      <c r="I303"/>
    </row>
    <row r="304" spans="2:9" x14ac:dyDescent="0.2">
      <c r="B304"/>
      <c r="C304"/>
      <c r="D304"/>
      <c r="E304"/>
      <c r="F304"/>
      <c r="G304"/>
      <c r="H304"/>
      <c r="I304"/>
    </row>
    <row r="305" spans="2:9" x14ac:dyDescent="0.2">
      <c r="B305"/>
      <c r="C305"/>
      <c r="D305"/>
      <c r="E305"/>
      <c r="F305"/>
      <c r="G305"/>
      <c r="H305"/>
      <c r="I305"/>
    </row>
    <row r="306" spans="2:9" x14ac:dyDescent="0.2">
      <c r="B306"/>
      <c r="C306"/>
      <c r="D306"/>
      <c r="E306"/>
      <c r="F306"/>
      <c r="G306"/>
      <c r="H306"/>
      <c r="I306"/>
    </row>
    <row r="307" spans="2:9" x14ac:dyDescent="0.2">
      <c r="B307"/>
      <c r="C307"/>
      <c r="D307"/>
      <c r="E307"/>
      <c r="F307"/>
      <c r="G307"/>
      <c r="H307"/>
      <c r="I307"/>
    </row>
    <row r="308" spans="2:9" x14ac:dyDescent="0.2">
      <c r="B308"/>
      <c r="C308"/>
      <c r="D308"/>
      <c r="E308"/>
      <c r="F308"/>
      <c r="G308"/>
      <c r="H308"/>
      <c r="I308"/>
    </row>
    <row r="309" spans="2:9" x14ac:dyDescent="0.2">
      <c r="B309"/>
      <c r="C309"/>
      <c r="D309"/>
      <c r="E309"/>
      <c r="F309"/>
      <c r="G309"/>
      <c r="H309"/>
      <c r="I309"/>
    </row>
    <row r="310" spans="2:9" x14ac:dyDescent="0.2">
      <c r="B310"/>
      <c r="C310"/>
      <c r="D310"/>
      <c r="E310"/>
      <c r="F310"/>
      <c r="G310"/>
      <c r="H310"/>
      <c r="I310"/>
    </row>
    <row r="311" spans="2:9" x14ac:dyDescent="0.2">
      <c r="B311"/>
      <c r="C311"/>
      <c r="D311"/>
      <c r="E311"/>
      <c r="F311"/>
      <c r="G311"/>
      <c r="H311"/>
      <c r="I311"/>
    </row>
    <row r="312" spans="2:9" x14ac:dyDescent="0.2">
      <c r="B312"/>
      <c r="C312"/>
      <c r="D312"/>
      <c r="E312"/>
      <c r="F312"/>
      <c r="G312"/>
      <c r="H312"/>
      <c r="I312"/>
    </row>
    <row r="313" spans="2:9" x14ac:dyDescent="0.2">
      <c r="B313"/>
      <c r="C313"/>
      <c r="D313"/>
      <c r="E313"/>
      <c r="F313"/>
      <c r="G313"/>
      <c r="H313"/>
      <c r="I313"/>
    </row>
    <row r="314" spans="2:9" x14ac:dyDescent="0.2">
      <c r="B314"/>
      <c r="C314"/>
      <c r="D314"/>
      <c r="E314"/>
      <c r="F314"/>
      <c r="G314"/>
      <c r="H314"/>
      <c r="I314"/>
    </row>
    <row r="315" spans="2:9" x14ac:dyDescent="0.2">
      <c r="B315"/>
      <c r="C315"/>
      <c r="D315"/>
      <c r="E315"/>
      <c r="F315"/>
      <c r="G315"/>
      <c r="H315"/>
      <c r="I315"/>
    </row>
    <row r="316" spans="2:9" x14ac:dyDescent="0.2">
      <c r="B316"/>
      <c r="C316"/>
      <c r="D316"/>
      <c r="E316"/>
      <c r="F316"/>
      <c r="G316"/>
      <c r="H316"/>
      <c r="I316"/>
    </row>
    <row r="317" spans="2:9" x14ac:dyDescent="0.2">
      <c r="B317"/>
      <c r="C317"/>
      <c r="D317"/>
      <c r="E317"/>
      <c r="F317"/>
      <c r="G317"/>
      <c r="H317"/>
      <c r="I317"/>
    </row>
    <row r="318" spans="2:9" x14ac:dyDescent="0.2">
      <c r="B318"/>
      <c r="C318"/>
      <c r="D318"/>
      <c r="E318"/>
      <c r="F318"/>
      <c r="G318"/>
      <c r="H318"/>
      <c r="I318"/>
    </row>
    <row r="319" spans="2:9" x14ac:dyDescent="0.2">
      <c r="B319"/>
      <c r="C319"/>
      <c r="D319"/>
      <c r="E319"/>
      <c r="F319"/>
      <c r="G319"/>
      <c r="H319"/>
      <c r="I319"/>
    </row>
    <row r="320" spans="2:9" x14ac:dyDescent="0.2">
      <c r="B320"/>
      <c r="C320"/>
      <c r="D320"/>
      <c r="E320"/>
      <c r="F320"/>
      <c r="G320"/>
      <c r="H320"/>
      <c r="I320"/>
    </row>
    <row r="321" spans="2:9" x14ac:dyDescent="0.2">
      <c r="B321"/>
      <c r="C321"/>
      <c r="D321"/>
      <c r="E321"/>
      <c r="F321"/>
      <c r="G321"/>
      <c r="H321"/>
      <c r="I321"/>
    </row>
    <row r="322" spans="2:9" x14ac:dyDescent="0.2">
      <c r="B322"/>
      <c r="C322"/>
      <c r="D322"/>
      <c r="E322"/>
      <c r="F322"/>
      <c r="G322"/>
      <c r="H322"/>
      <c r="I322"/>
    </row>
    <row r="323" spans="2:9" x14ac:dyDescent="0.2">
      <c r="B323"/>
      <c r="C323"/>
      <c r="D323"/>
      <c r="E323"/>
      <c r="F323"/>
      <c r="G323"/>
      <c r="H323"/>
      <c r="I323"/>
    </row>
    <row r="324" spans="2:9" x14ac:dyDescent="0.2">
      <c r="B324"/>
      <c r="C324"/>
      <c r="D324"/>
      <c r="E324"/>
      <c r="F324"/>
      <c r="G324"/>
      <c r="H324"/>
      <c r="I324"/>
    </row>
    <row r="325" spans="2:9" x14ac:dyDescent="0.2">
      <c r="B325"/>
      <c r="C325"/>
      <c r="D325"/>
      <c r="E325"/>
      <c r="F325"/>
      <c r="G325"/>
      <c r="H325"/>
      <c r="I325"/>
    </row>
    <row r="326" spans="2:9" x14ac:dyDescent="0.2">
      <c r="B326"/>
      <c r="C326"/>
      <c r="D326"/>
      <c r="E326"/>
      <c r="F326"/>
      <c r="G326"/>
      <c r="H326"/>
      <c r="I326"/>
    </row>
    <row r="327" spans="2:9" x14ac:dyDescent="0.2">
      <c r="B327"/>
      <c r="C327"/>
      <c r="D327"/>
      <c r="E327"/>
      <c r="F327"/>
      <c r="G327"/>
      <c r="H327"/>
      <c r="I327"/>
    </row>
    <row r="328" spans="2:9" x14ac:dyDescent="0.2">
      <c r="B328"/>
      <c r="C328"/>
      <c r="D328"/>
      <c r="E328"/>
      <c r="F328"/>
      <c r="G328"/>
      <c r="H328"/>
      <c r="I328"/>
    </row>
    <row r="329" spans="2:9" x14ac:dyDescent="0.2">
      <c r="B329"/>
      <c r="C329"/>
      <c r="D329"/>
      <c r="E329"/>
      <c r="F329"/>
      <c r="G329"/>
      <c r="H329"/>
      <c r="I329"/>
    </row>
    <row r="330" spans="2:9" x14ac:dyDescent="0.2">
      <c r="B330"/>
      <c r="C330"/>
      <c r="D330"/>
      <c r="E330"/>
      <c r="F330"/>
      <c r="G330"/>
      <c r="H330"/>
      <c r="I330"/>
    </row>
    <row r="331" spans="2:9" x14ac:dyDescent="0.2">
      <c r="B331"/>
      <c r="C331"/>
      <c r="D331"/>
      <c r="E331"/>
      <c r="F331"/>
      <c r="G331"/>
      <c r="H331"/>
      <c r="I331"/>
    </row>
    <row r="332" spans="2:9" x14ac:dyDescent="0.2">
      <c r="B332"/>
      <c r="C332"/>
      <c r="D332"/>
      <c r="E332"/>
      <c r="F332"/>
      <c r="G332"/>
      <c r="H332"/>
      <c r="I332"/>
    </row>
    <row r="333" spans="2:9" x14ac:dyDescent="0.2">
      <c r="B333"/>
      <c r="C333"/>
      <c r="D333"/>
      <c r="E333"/>
      <c r="F333"/>
      <c r="G333"/>
      <c r="H333"/>
      <c r="I333"/>
    </row>
    <row r="334" spans="2:9" x14ac:dyDescent="0.2">
      <c r="B334"/>
      <c r="C334"/>
      <c r="D334"/>
      <c r="E334"/>
      <c r="F334"/>
      <c r="G334"/>
      <c r="H334"/>
      <c r="I334"/>
    </row>
    <row r="335" spans="2:9" x14ac:dyDescent="0.2">
      <c r="B335"/>
      <c r="C335"/>
      <c r="D335"/>
      <c r="E335"/>
      <c r="F335"/>
      <c r="G335"/>
      <c r="H335"/>
      <c r="I335"/>
    </row>
    <row r="336" spans="2:9" x14ac:dyDescent="0.2">
      <c r="B336"/>
      <c r="C336"/>
      <c r="D336"/>
      <c r="E336"/>
      <c r="F336"/>
      <c r="G336"/>
      <c r="H336"/>
      <c r="I336"/>
    </row>
    <row r="337" spans="2:9" x14ac:dyDescent="0.2">
      <c r="B337"/>
      <c r="C337"/>
      <c r="D337"/>
      <c r="E337"/>
      <c r="F337"/>
      <c r="G337"/>
      <c r="H337"/>
      <c r="I337"/>
    </row>
    <row r="338" spans="2:9" x14ac:dyDescent="0.2">
      <c r="B338"/>
      <c r="C338"/>
      <c r="D338"/>
      <c r="E338"/>
      <c r="F338"/>
      <c r="G338"/>
      <c r="H338"/>
      <c r="I338"/>
    </row>
    <row r="339" spans="2:9" x14ac:dyDescent="0.2">
      <c r="B339"/>
      <c r="C339"/>
      <c r="D339"/>
      <c r="E339"/>
      <c r="F339"/>
      <c r="G339"/>
      <c r="H339"/>
      <c r="I339"/>
    </row>
    <row r="340" spans="2:9" x14ac:dyDescent="0.2">
      <c r="B340"/>
      <c r="C340"/>
      <c r="D340"/>
      <c r="E340"/>
      <c r="F340"/>
      <c r="G340"/>
      <c r="H340"/>
      <c r="I340"/>
    </row>
    <row r="341" spans="2:9" x14ac:dyDescent="0.2">
      <c r="B341"/>
      <c r="C341"/>
      <c r="D341"/>
      <c r="E341"/>
      <c r="F341"/>
      <c r="G341"/>
      <c r="H341"/>
      <c r="I341"/>
    </row>
    <row r="342" spans="2:9" x14ac:dyDescent="0.2">
      <c r="B342"/>
      <c r="C342"/>
      <c r="D342"/>
      <c r="E342"/>
      <c r="F342"/>
      <c r="G342"/>
      <c r="H342"/>
      <c r="I342"/>
    </row>
    <row r="343" spans="2:9" x14ac:dyDescent="0.2">
      <c r="B343"/>
      <c r="C343"/>
      <c r="D343"/>
      <c r="E343"/>
      <c r="F343"/>
      <c r="G343"/>
      <c r="H343"/>
      <c r="I343"/>
    </row>
    <row r="344" spans="2:9" x14ac:dyDescent="0.2">
      <c r="B344"/>
      <c r="C344"/>
      <c r="D344"/>
      <c r="E344"/>
      <c r="F344"/>
      <c r="G344"/>
      <c r="H344"/>
      <c r="I344"/>
    </row>
    <row r="345" spans="2:9" x14ac:dyDescent="0.2">
      <c r="B345"/>
      <c r="C345"/>
      <c r="D345"/>
      <c r="E345"/>
      <c r="F345"/>
      <c r="G345"/>
      <c r="H345"/>
      <c r="I345"/>
    </row>
    <row r="346" spans="2:9" x14ac:dyDescent="0.2">
      <c r="B346"/>
      <c r="C346"/>
      <c r="D346"/>
      <c r="E346"/>
      <c r="F346"/>
      <c r="G346"/>
      <c r="H346"/>
      <c r="I346"/>
    </row>
    <row r="347" spans="2:9" x14ac:dyDescent="0.2">
      <c r="B347"/>
      <c r="C347"/>
      <c r="D347"/>
      <c r="E347"/>
      <c r="F347"/>
      <c r="G347"/>
      <c r="H347"/>
      <c r="I347"/>
    </row>
    <row r="348" spans="2:9" x14ac:dyDescent="0.2">
      <c r="B348"/>
      <c r="C348"/>
      <c r="D348"/>
      <c r="E348"/>
      <c r="F348"/>
      <c r="G348"/>
      <c r="H348"/>
      <c r="I348"/>
    </row>
    <row r="349" spans="2:9" x14ac:dyDescent="0.2">
      <c r="B349"/>
      <c r="C349"/>
      <c r="D349"/>
      <c r="E349"/>
      <c r="F349"/>
      <c r="G349"/>
      <c r="H349"/>
      <c r="I349"/>
    </row>
  </sheetData>
  <mergeCells count="2">
    <mergeCell ref="E2:F2"/>
    <mergeCell ref="Q6:R6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90"/>
  <sheetViews>
    <sheetView topLeftCell="A70" zoomScaleNormal="100" workbookViewId="0">
      <selection activeCell="Q88" sqref="Q88"/>
    </sheetView>
  </sheetViews>
  <sheetFormatPr defaultColWidth="9.140625" defaultRowHeight="13.5" x14ac:dyDescent="0.2"/>
  <cols>
    <col min="1" max="1" width="9.140625" style="88"/>
    <col min="2" max="2" width="11.140625" style="88" customWidth="1"/>
    <col min="3" max="3" width="18.42578125" style="88" bestFit="1" customWidth="1"/>
    <col min="4" max="4" width="16.7109375" style="88" hidden="1" customWidth="1"/>
    <col min="5" max="5" width="18.85546875" style="88" bestFit="1" customWidth="1"/>
    <col min="6" max="6" width="7.7109375" style="88" customWidth="1"/>
    <col min="7" max="7" width="6.7109375" style="88" customWidth="1"/>
    <col min="8" max="9" width="7.42578125" style="89" customWidth="1"/>
    <col min="10" max="10" width="7.85546875" style="148" customWidth="1"/>
    <col min="11" max="11" width="9.140625" style="90"/>
    <col min="12" max="12" width="9.140625" style="91"/>
    <col min="13" max="16384" width="9.140625" style="88"/>
  </cols>
  <sheetData>
    <row r="2" spans="1:15" s="92" customFormat="1" x14ac:dyDescent="0.2">
      <c r="B2" s="92" t="s">
        <v>1909</v>
      </c>
      <c r="D2" s="93" t="e">
        <f>#REF!</f>
        <v>#REF!</v>
      </c>
      <c r="H2" s="94"/>
      <c r="I2" s="94"/>
      <c r="J2" s="149"/>
      <c r="K2" s="95"/>
      <c r="L2" s="91"/>
    </row>
    <row r="4" spans="1:15" s="21" customFormat="1" ht="40.5" x14ac:dyDescent="0.2">
      <c r="A4" s="98" t="s">
        <v>525</v>
      </c>
      <c r="B4" s="98" t="s">
        <v>1</v>
      </c>
      <c r="C4" s="98" t="s">
        <v>2</v>
      </c>
      <c r="D4" s="98" t="s">
        <v>4</v>
      </c>
      <c r="E4" s="98" t="s">
        <v>0</v>
      </c>
      <c r="F4" s="98" t="s">
        <v>532</v>
      </c>
      <c r="G4" s="98" t="s">
        <v>533</v>
      </c>
      <c r="H4" s="99" t="s">
        <v>530</v>
      </c>
      <c r="I4" s="99" t="s">
        <v>531</v>
      </c>
      <c r="J4" s="150"/>
      <c r="K4" s="100" t="s">
        <v>1910</v>
      </c>
      <c r="L4" s="101" t="s">
        <v>1911</v>
      </c>
    </row>
    <row r="5" spans="1:15" x14ac:dyDescent="0.2">
      <c r="A5" s="144" t="s">
        <v>1709</v>
      </c>
      <c r="B5" s="144" t="s">
        <v>1743</v>
      </c>
      <c r="C5" s="144" t="s">
        <v>1744</v>
      </c>
      <c r="D5" s="96"/>
      <c r="E5" s="96" t="s">
        <v>42</v>
      </c>
      <c r="F5" s="145">
        <v>1</v>
      </c>
      <c r="G5" s="145">
        <v>5</v>
      </c>
      <c r="H5" s="146">
        <v>52.099999999999994</v>
      </c>
      <c r="I5" s="147">
        <v>52.099999999999994</v>
      </c>
      <c r="J5" s="151">
        <v>283</v>
      </c>
      <c r="K5" s="90">
        <f>IF(H5&gt;0,H5,0)+IF(H6&gt;0,H6,0)+IF(H7&gt;0,H7,0)+IF(H8&gt;0,H8,0)+IF(H9&gt;0,H9,0)+IF(H10&gt;0,H10,0)</f>
        <v>205.3</v>
      </c>
      <c r="L5" s="91">
        <f>IF(H5&gt;0,J5,0)+IF(H6&gt;0,J6,0)+IF(H7&gt;0,J7,0)+IF(H8&gt;0,J8,0)+IF(H9&gt;0,J9,0)+IF(H10&gt;0,J10,0)</f>
        <v>1582</v>
      </c>
      <c r="M5" s="88" t="s">
        <v>1912</v>
      </c>
      <c r="N5" s="88" t="s">
        <v>1913</v>
      </c>
      <c r="O5" s="88" t="s">
        <v>1914</v>
      </c>
    </row>
    <row r="6" spans="1:15" x14ac:dyDescent="0.2">
      <c r="A6" s="144" t="s">
        <v>682</v>
      </c>
      <c r="B6" s="144" t="s">
        <v>84</v>
      </c>
      <c r="C6" s="144" t="s">
        <v>85</v>
      </c>
      <c r="D6" s="96"/>
      <c r="E6" s="96" t="s">
        <v>42</v>
      </c>
      <c r="F6" s="145"/>
      <c r="G6" s="145">
        <v>4</v>
      </c>
      <c r="H6" s="146">
        <v>51.7</v>
      </c>
      <c r="I6" s="147">
        <v>51.7</v>
      </c>
      <c r="J6" s="151">
        <v>282</v>
      </c>
      <c r="M6" s="88" t="s">
        <v>1912</v>
      </c>
      <c r="O6" s="88" t="s">
        <v>1915</v>
      </c>
    </row>
    <row r="7" spans="1:15" x14ac:dyDescent="0.2">
      <c r="A7" s="144" t="s">
        <v>995</v>
      </c>
      <c r="B7" s="144" t="s">
        <v>100</v>
      </c>
      <c r="C7" s="144" t="s">
        <v>263</v>
      </c>
      <c r="D7" s="96"/>
      <c r="E7" s="96" t="s">
        <v>42</v>
      </c>
      <c r="F7" s="145"/>
      <c r="G7" s="145">
        <v>2</v>
      </c>
      <c r="H7" s="146">
        <v>29.6</v>
      </c>
      <c r="I7" s="147">
        <v>29.6</v>
      </c>
      <c r="J7" s="151">
        <v>260</v>
      </c>
      <c r="M7" s="88" t="s">
        <v>1912</v>
      </c>
    </row>
    <row r="8" spans="1:15" x14ac:dyDescent="0.2">
      <c r="A8" s="144" t="s">
        <v>1570</v>
      </c>
      <c r="B8" s="144" t="s">
        <v>198</v>
      </c>
      <c r="C8" s="144" t="s">
        <v>1590</v>
      </c>
      <c r="D8" s="96"/>
      <c r="E8" s="96" t="s">
        <v>42</v>
      </c>
      <c r="F8" s="145"/>
      <c r="G8" s="145">
        <v>1</v>
      </c>
      <c r="H8" s="146">
        <v>26.3</v>
      </c>
      <c r="I8" s="147">
        <v>26.3</v>
      </c>
      <c r="J8" s="151">
        <v>256</v>
      </c>
      <c r="M8" s="88" t="s">
        <v>1912</v>
      </c>
    </row>
    <row r="9" spans="1:15" x14ac:dyDescent="0.2">
      <c r="A9" s="144" t="s">
        <v>745</v>
      </c>
      <c r="B9" s="144" t="s">
        <v>249</v>
      </c>
      <c r="C9" s="144" t="s">
        <v>85</v>
      </c>
      <c r="D9" s="96"/>
      <c r="E9" s="96" t="s">
        <v>42</v>
      </c>
      <c r="F9" s="145"/>
      <c r="G9" s="145">
        <v>2</v>
      </c>
      <c r="H9" s="146">
        <v>24.9</v>
      </c>
      <c r="I9" s="147">
        <v>24.9</v>
      </c>
      <c r="J9" s="151">
        <v>255</v>
      </c>
      <c r="M9" s="88" t="s">
        <v>1912</v>
      </c>
    </row>
    <row r="10" spans="1:15" x14ac:dyDescent="0.2">
      <c r="A10" s="144" t="s">
        <v>560</v>
      </c>
      <c r="B10" s="144" t="s">
        <v>1122</v>
      </c>
      <c r="C10" s="144" t="s">
        <v>79</v>
      </c>
      <c r="D10" s="96"/>
      <c r="E10" s="96" t="s">
        <v>42</v>
      </c>
      <c r="F10" s="145"/>
      <c r="G10" s="145">
        <v>2</v>
      </c>
      <c r="H10" s="146">
        <v>20.7</v>
      </c>
      <c r="I10" s="147">
        <v>20.7</v>
      </c>
      <c r="J10" s="151">
        <v>246</v>
      </c>
      <c r="M10" s="88" t="s">
        <v>1912</v>
      </c>
    </row>
    <row r="11" spans="1:15" ht="13.5" customHeight="1" x14ac:dyDescent="0.2">
      <c r="A11" s="144" t="s">
        <v>628</v>
      </c>
      <c r="B11" s="144" t="s">
        <v>96</v>
      </c>
      <c r="C11" s="144" t="s">
        <v>370</v>
      </c>
      <c r="D11" s="96"/>
      <c r="E11" s="96" t="s">
        <v>50</v>
      </c>
      <c r="F11" s="145"/>
      <c r="G11" s="145">
        <v>3</v>
      </c>
      <c r="H11" s="146">
        <v>39.700000000000003</v>
      </c>
      <c r="I11" s="147">
        <v>39.700000000000003</v>
      </c>
      <c r="J11" s="151">
        <v>271</v>
      </c>
      <c r="K11" s="90">
        <f>IF(H11&gt;0,H11,0)+IF(H12&gt;0,H12,0)+IF(H13&gt;0,H13,0)+IF(H14&gt;0,H14,0)+IF(H15&gt;0,H15,0)+IF(H16&gt;0,H16,0)</f>
        <v>109.99999999999999</v>
      </c>
      <c r="L11" s="91">
        <f>IF(H11&gt;0,J11,0)+IF(H12&gt;0,J12,0)+IF(H13&gt;0,J13,0)+IF(H14&gt;0,J14,0)+IF(H15&gt;0,J15,0)+IF(H16&gt;0,J16,0)</f>
        <v>1360</v>
      </c>
      <c r="M11" s="88" t="s">
        <v>1912</v>
      </c>
      <c r="N11" s="88" t="s">
        <v>1913</v>
      </c>
    </row>
    <row r="12" spans="1:15" ht="13.5" customHeight="1" x14ac:dyDescent="0.2">
      <c r="A12" s="144" t="s">
        <v>567</v>
      </c>
      <c r="B12" s="144" t="s">
        <v>1195</v>
      </c>
      <c r="C12" s="144" t="s">
        <v>120</v>
      </c>
      <c r="D12" s="96"/>
      <c r="E12" s="96" t="s">
        <v>50</v>
      </c>
      <c r="F12" s="145"/>
      <c r="G12" s="145">
        <v>1</v>
      </c>
      <c r="H12" s="146">
        <v>21.2</v>
      </c>
      <c r="I12" s="147">
        <v>21.2</v>
      </c>
      <c r="J12" s="151">
        <v>248</v>
      </c>
      <c r="M12" s="88" t="s">
        <v>1912</v>
      </c>
    </row>
    <row r="13" spans="1:15" ht="13.5" customHeight="1" x14ac:dyDescent="0.2">
      <c r="A13" s="144" t="s">
        <v>1767</v>
      </c>
      <c r="B13" s="144" t="s">
        <v>1177</v>
      </c>
      <c r="C13" s="144" t="s">
        <v>342</v>
      </c>
      <c r="D13" s="96"/>
      <c r="E13" s="96" t="s">
        <v>50</v>
      </c>
      <c r="F13" s="145"/>
      <c r="G13" s="145">
        <v>1</v>
      </c>
      <c r="H13" s="146">
        <v>20.8</v>
      </c>
      <c r="I13" s="147">
        <v>20.8</v>
      </c>
      <c r="J13" s="151">
        <v>247</v>
      </c>
      <c r="M13" s="88" t="s">
        <v>1912</v>
      </c>
    </row>
    <row r="14" spans="1:15" x14ac:dyDescent="0.2">
      <c r="A14" s="144" t="s">
        <v>1708</v>
      </c>
      <c r="B14" s="144" t="s">
        <v>1741</v>
      </c>
      <c r="C14" s="144" t="s">
        <v>1742</v>
      </c>
      <c r="D14" s="96"/>
      <c r="E14" s="96" t="s">
        <v>50</v>
      </c>
      <c r="F14" s="145">
        <v>2</v>
      </c>
      <c r="G14" s="145">
        <v>2</v>
      </c>
      <c r="H14" s="146">
        <v>10.899999999999999</v>
      </c>
      <c r="I14" s="147">
        <v>10.899999999999999</v>
      </c>
      <c r="J14" s="151">
        <v>204</v>
      </c>
      <c r="M14" s="88" t="s">
        <v>1912</v>
      </c>
    </row>
    <row r="15" spans="1:15" x14ac:dyDescent="0.2">
      <c r="A15" s="144" t="s">
        <v>756</v>
      </c>
      <c r="B15" s="144" t="s">
        <v>1996</v>
      </c>
      <c r="C15" s="144" t="s">
        <v>413</v>
      </c>
      <c r="D15" s="96"/>
      <c r="E15" s="96" t="s">
        <v>50</v>
      </c>
      <c r="F15" s="145"/>
      <c r="G15" s="145">
        <v>1</v>
      </c>
      <c r="H15" s="146">
        <v>9.3000000000000007</v>
      </c>
      <c r="I15" s="147">
        <v>9.3000000000000007</v>
      </c>
      <c r="J15" s="151">
        <v>197</v>
      </c>
      <c r="M15" s="88" t="s">
        <v>1912</v>
      </c>
    </row>
    <row r="16" spans="1:15" x14ac:dyDescent="0.2">
      <c r="A16" s="144" t="s">
        <v>752</v>
      </c>
      <c r="B16" s="144" t="s">
        <v>469</v>
      </c>
      <c r="C16" s="144" t="s">
        <v>413</v>
      </c>
      <c r="D16" s="96"/>
      <c r="E16" s="96" t="s">
        <v>50</v>
      </c>
      <c r="F16" s="145"/>
      <c r="G16" s="145">
        <v>1</v>
      </c>
      <c r="H16" s="146">
        <v>8.1</v>
      </c>
      <c r="I16" s="147">
        <v>8.1</v>
      </c>
      <c r="J16" s="151">
        <v>193</v>
      </c>
      <c r="M16" s="88" t="s">
        <v>1912</v>
      </c>
    </row>
    <row r="17" spans="1:14" x14ac:dyDescent="0.2">
      <c r="A17" s="144" t="s">
        <v>1576</v>
      </c>
      <c r="B17" s="144" t="s">
        <v>376</v>
      </c>
      <c r="C17" s="144" t="s">
        <v>254</v>
      </c>
      <c r="D17" s="96"/>
      <c r="E17" s="96" t="s">
        <v>39</v>
      </c>
      <c r="F17" s="145">
        <v>1</v>
      </c>
      <c r="G17" s="145">
        <v>6</v>
      </c>
      <c r="H17" s="146">
        <v>114.60000000000001</v>
      </c>
      <c r="I17" s="147">
        <v>114.60000000000001</v>
      </c>
      <c r="J17" s="151">
        <v>299</v>
      </c>
      <c r="K17" s="90">
        <f>IF(H17&gt;0,H17,0)+IF(H18&gt;0,H18,0)+IF(H19&gt;0,H19,0)+IF(H20&gt;0,H20,0)+IF(H21&gt;0,H21,0)+IF(H22&gt;0,H22,0)</f>
        <v>364.40000000000009</v>
      </c>
      <c r="L17" s="91">
        <f>IF(H17&gt;0,J17,0)+IF(H18&gt;0,J18,0)+IF(H19&gt;0,J19,0)+IF(H20&gt;0,J20,0)+IF(H21&gt;0,J21,0)+IF(H22&gt;0,J22,0)</f>
        <v>1644</v>
      </c>
      <c r="M17" s="88" t="s">
        <v>1912</v>
      </c>
      <c r="N17" s="88" t="s">
        <v>1913</v>
      </c>
    </row>
    <row r="18" spans="1:14" x14ac:dyDescent="0.2">
      <c r="A18" s="144" t="s">
        <v>1272</v>
      </c>
      <c r="B18" s="144" t="s">
        <v>203</v>
      </c>
      <c r="C18" s="144" t="s">
        <v>254</v>
      </c>
      <c r="D18" s="96"/>
      <c r="E18" s="96" t="s">
        <v>39</v>
      </c>
      <c r="F18" s="145"/>
      <c r="G18" s="145">
        <v>5</v>
      </c>
      <c r="H18" s="146">
        <v>77.300000000000011</v>
      </c>
      <c r="I18" s="147">
        <v>77.300000000000011</v>
      </c>
      <c r="J18" s="151">
        <v>295</v>
      </c>
      <c r="M18" s="88" t="s">
        <v>1912</v>
      </c>
    </row>
    <row r="19" spans="1:14" x14ac:dyDescent="0.2">
      <c r="A19" s="144" t="s">
        <v>840</v>
      </c>
      <c r="B19" s="144" t="s">
        <v>253</v>
      </c>
      <c r="C19" s="144" t="s">
        <v>70</v>
      </c>
      <c r="D19" s="96"/>
      <c r="E19" s="96" t="s">
        <v>39</v>
      </c>
      <c r="F19" s="145"/>
      <c r="G19" s="145">
        <v>4</v>
      </c>
      <c r="H19" s="146">
        <v>75.3</v>
      </c>
      <c r="I19" s="147">
        <v>75.3</v>
      </c>
      <c r="J19" s="151">
        <v>294</v>
      </c>
      <c r="M19" s="88" t="s">
        <v>1912</v>
      </c>
    </row>
    <row r="20" spans="1:14" x14ac:dyDescent="0.2">
      <c r="A20" s="144" t="s">
        <v>732</v>
      </c>
      <c r="B20" s="144" t="s">
        <v>77</v>
      </c>
      <c r="C20" s="144" t="s">
        <v>170</v>
      </c>
      <c r="D20" s="96"/>
      <c r="E20" s="96" t="s">
        <v>39</v>
      </c>
      <c r="F20" s="145"/>
      <c r="G20" s="145">
        <v>4</v>
      </c>
      <c r="H20" s="146">
        <v>60.8</v>
      </c>
      <c r="I20" s="147">
        <v>60.8</v>
      </c>
      <c r="J20" s="151">
        <v>285</v>
      </c>
      <c r="M20" s="88" t="s">
        <v>1912</v>
      </c>
    </row>
    <row r="21" spans="1:14" x14ac:dyDescent="0.2">
      <c r="A21" s="144" t="s">
        <v>581</v>
      </c>
      <c r="B21" s="144" t="s">
        <v>157</v>
      </c>
      <c r="C21" s="144" t="s">
        <v>70</v>
      </c>
      <c r="D21" s="96"/>
      <c r="E21" s="96" t="s">
        <v>39</v>
      </c>
      <c r="F21" s="145"/>
      <c r="G21" s="145">
        <v>3</v>
      </c>
      <c r="H21" s="146">
        <v>21.299999999999997</v>
      </c>
      <c r="I21" s="147">
        <v>21.299999999999997</v>
      </c>
      <c r="J21" s="151">
        <v>249</v>
      </c>
      <c r="M21" s="88" t="s">
        <v>1912</v>
      </c>
    </row>
    <row r="22" spans="1:14" x14ac:dyDescent="0.2">
      <c r="A22" s="144" t="s">
        <v>846</v>
      </c>
      <c r="B22" s="144" t="s">
        <v>288</v>
      </c>
      <c r="C22" s="144" t="s">
        <v>434</v>
      </c>
      <c r="D22" s="96"/>
      <c r="E22" s="96" t="s">
        <v>39</v>
      </c>
      <c r="F22" s="145"/>
      <c r="G22" s="145">
        <v>1</v>
      </c>
      <c r="H22" s="146">
        <v>15.1</v>
      </c>
      <c r="I22" s="147">
        <v>15.1</v>
      </c>
      <c r="J22" s="151">
        <v>222</v>
      </c>
      <c r="M22" s="88" t="s">
        <v>1912</v>
      </c>
    </row>
    <row r="23" spans="1:14" x14ac:dyDescent="0.2">
      <c r="A23" s="144" t="s">
        <v>572</v>
      </c>
      <c r="B23" s="144" t="s">
        <v>107</v>
      </c>
      <c r="C23" s="144" t="s">
        <v>109</v>
      </c>
      <c r="D23" s="96"/>
      <c r="E23" s="96" t="s">
        <v>44</v>
      </c>
      <c r="F23" s="145"/>
      <c r="G23" s="145">
        <v>3</v>
      </c>
      <c r="H23" s="146">
        <v>62.5</v>
      </c>
      <c r="I23" s="147">
        <v>62.5</v>
      </c>
      <c r="J23" s="151">
        <v>287</v>
      </c>
      <c r="K23" s="90">
        <f>IF(H23&gt;0,H23,0)+IF(H24&gt;0,H24,0)+IF(H25&gt;0,H25,0)+IF(H26&gt;0,H26,0)+IF(H27&gt;0,H27,0)+IF(H28&gt;0,H28,0)</f>
        <v>249.79999999999998</v>
      </c>
      <c r="L23" s="91">
        <f>IF(H23&gt;0,J23,0)+IF(H24&gt;0,J24,0)+IF(H25&gt;0,J25,0)+IF(H26&gt;0,J26,0)+IF(H27&gt;0,J27,0)+IF(H28&gt;0,J28,0)</f>
        <v>1631</v>
      </c>
      <c r="M23" s="88" t="s">
        <v>1912</v>
      </c>
      <c r="N23" s="88" t="s">
        <v>1913</v>
      </c>
    </row>
    <row r="24" spans="1:14" x14ac:dyDescent="0.2">
      <c r="A24" s="144" t="s">
        <v>554</v>
      </c>
      <c r="B24" s="144" t="s">
        <v>184</v>
      </c>
      <c r="C24" s="144" t="s">
        <v>185</v>
      </c>
      <c r="D24" s="96"/>
      <c r="E24" s="96" t="s">
        <v>44</v>
      </c>
      <c r="F24" s="145"/>
      <c r="G24" s="145">
        <v>3</v>
      </c>
      <c r="H24" s="146">
        <v>47.300000000000004</v>
      </c>
      <c r="I24" s="147">
        <v>47.300000000000004</v>
      </c>
      <c r="J24" s="151">
        <v>279</v>
      </c>
      <c r="M24" s="88" t="s">
        <v>1912</v>
      </c>
    </row>
    <row r="25" spans="1:14" x14ac:dyDescent="0.2">
      <c r="A25" s="144" t="s">
        <v>561</v>
      </c>
      <c r="B25" s="144" t="s">
        <v>186</v>
      </c>
      <c r="C25" s="144" t="s">
        <v>1167</v>
      </c>
      <c r="D25" s="96"/>
      <c r="E25" s="96" t="s">
        <v>44</v>
      </c>
      <c r="F25" s="145"/>
      <c r="G25" s="145">
        <v>1</v>
      </c>
      <c r="H25" s="146">
        <v>41.1</v>
      </c>
      <c r="I25" s="147">
        <v>41.1</v>
      </c>
      <c r="J25" s="151">
        <v>274</v>
      </c>
      <c r="M25" s="88" t="s">
        <v>1912</v>
      </c>
    </row>
    <row r="26" spans="1:14" x14ac:dyDescent="0.2">
      <c r="A26" s="144" t="s">
        <v>1187</v>
      </c>
      <c r="B26" s="144" t="s">
        <v>2002</v>
      </c>
      <c r="C26" s="144" t="s">
        <v>1194</v>
      </c>
      <c r="D26" s="96"/>
      <c r="E26" s="96" t="s">
        <v>44</v>
      </c>
      <c r="F26" s="145"/>
      <c r="G26" s="145">
        <v>4</v>
      </c>
      <c r="H26" s="146">
        <v>40.599999999999994</v>
      </c>
      <c r="I26" s="147">
        <v>40.599999999999994</v>
      </c>
      <c r="J26" s="151">
        <v>273</v>
      </c>
      <c r="M26" s="88" t="s">
        <v>1912</v>
      </c>
    </row>
    <row r="27" spans="1:14" x14ac:dyDescent="0.2">
      <c r="A27" s="144" t="s">
        <v>1102</v>
      </c>
      <c r="B27" s="144" t="s">
        <v>2056</v>
      </c>
      <c r="C27" s="144" t="s">
        <v>2057</v>
      </c>
      <c r="D27" s="96"/>
      <c r="E27" s="96" t="s">
        <v>44</v>
      </c>
      <c r="F27" s="145">
        <v>2</v>
      </c>
      <c r="G27" s="145">
        <v>1</v>
      </c>
      <c r="H27" s="146">
        <v>36.6</v>
      </c>
      <c r="I27" s="147">
        <v>36.6</v>
      </c>
      <c r="J27" s="151">
        <v>266</v>
      </c>
      <c r="M27" s="88" t="s">
        <v>1912</v>
      </c>
    </row>
    <row r="28" spans="1:14" x14ac:dyDescent="0.2">
      <c r="A28" s="144" t="s">
        <v>539</v>
      </c>
      <c r="B28" s="144" t="s">
        <v>1952</v>
      </c>
      <c r="C28" s="144" t="s">
        <v>1953</v>
      </c>
      <c r="D28" s="96"/>
      <c r="E28" s="96" t="s">
        <v>44</v>
      </c>
      <c r="F28" s="145"/>
      <c r="G28" s="145">
        <v>1</v>
      </c>
      <c r="H28" s="146">
        <v>21.7</v>
      </c>
      <c r="I28" s="147">
        <v>21.7</v>
      </c>
      <c r="J28" s="151">
        <v>252</v>
      </c>
      <c r="M28" s="88" t="s">
        <v>1912</v>
      </c>
    </row>
    <row r="29" spans="1:14" x14ac:dyDescent="0.2">
      <c r="A29" s="144" t="s">
        <v>545</v>
      </c>
      <c r="B29" s="144" t="s">
        <v>198</v>
      </c>
      <c r="C29" s="144" t="s">
        <v>82</v>
      </c>
      <c r="D29" s="96"/>
      <c r="E29" s="96" t="s">
        <v>40</v>
      </c>
      <c r="F29" s="145"/>
      <c r="G29" s="145">
        <v>2</v>
      </c>
      <c r="H29" s="146">
        <v>41.599999999999994</v>
      </c>
      <c r="I29" s="147">
        <v>41.599999999999994</v>
      </c>
      <c r="J29" s="151">
        <v>275</v>
      </c>
      <c r="K29" s="90">
        <f>IF(H29&gt;0,H29,0)+IF(H30&gt;0,H30,0)+IF(H31&gt;0,H31,0)+IF(H32&gt;0,H32,0)+IF(H33&gt;0,H33,0)+IF(H34&gt;0,H34,0)</f>
        <v>153.69999999999999</v>
      </c>
      <c r="L29" s="91">
        <f>IF(H29&gt;0,J29,0)+IF(H30&gt;0,J30,0)+IF(H31&gt;0,J31,0)+IF(H32&gt;0,J32,0)+IF(H33&gt;0,J33,0)+IF(H34&gt;0,J34,0)</f>
        <v>1491</v>
      </c>
      <c r="M29" s="88" t="s">
        <v>1912</v>
      </c>
      <c r="N29" s="88" t="s">
        <v>1913</v>
      </c>
    </row>
    <row r="30" spans="1:14" x14ac:dyDescent="0.2">
      <c r="A30" s="144" t="s">
        <v>699</v>
      </c>
      <c r="B30" s="144" t="s">
        <v>390</v>
      </c>
      <c r="C30" s="144" t="s">
        <v>111</v>
      </c>
      <c r="D30" s="96"/>
      <c r="E30" s="96" t="s">
        <v>40</v>
      </c>
      <c r="F30" s="145"/>
      <c r="G30" s="145">
        <v>2</v>
      </c>
      <c r="H30" s="146">
        <v>36.9</v>
      </c>
      <c r="I30" s="147">
        <v>36.9</v>
      </c>
      <c r="J30" s="151">
        <v>267</v>
      </c>
      <c r="M30" s="88" t="s">
        <v>1912</v>
      </c>
    </row>
    <row r="31" spans="1:14" x14ac:dyDescent="0.2">
      <c r="A31" s="144" t="s">
        <v>1863</v>
      </c>
      <c r="B31" s="144" t="s">
        <v>1633</v>
      </c>
      <c r="C31" s="144" t="s">
        <v>1155</v>
      </c>
      <c r="D31" s="96"/>
      <c r="E31" s="96" t="s">
        <v>40</v>
      </c>
      <c r="F31" s="145">
        <v>1</v>
      </c>
      <c r="G31" s="145">
        <v>3</v>
      </c>
      <c r="H31" s="146">
        <v>24.5</v>
      </c>
      <c r="I31" s="147">
        <v>24.5</v>
      </c>
      <c r="J31" s="151">
        <v>254</v>
      </c>
      <c r="M31" s="88" t="s">
        <v>1912</v>
      </c>
    </row>
    <row r="32" spans="1:14" x14ac:dyDescent="0.2">
      <c r="A32" s="144" t="s">
        <v>679</v>
      </c>
      <c r="B32" s="144" t="s">
        <v>187</v>
      </c>
      <c r="C32" s="144" t="s">
        <v>204</v>
      </c>
      <c r="D32" s="96"/>
      <c r="E32" s="96" t="s">
        <v>40</v>
      </c>
      <c r="F32" s="145"/>
      <c r="G32" s="145">
        <v>1</v>
      </c>
      <c r="H32" s="146">
        <v>17.8</v>
      </c>
      <c r="I32" s="147">
        <v>17.8</v>
      </c>
      <c r="J32" s="151">
        <v>236</v>
      </c>
      <c r="M32" s="88" t="s">
        <v>1912</v>
      </c>
    </row>
    <row r="33" spans="1:14" x14ac:dyDescent="0.2">
      <c r="A33" s="144" t="s">
        <v>550</v>
      </c>
      <c r="B33" s="144" t="s">
        <v>195</v>
      </c>
      <c r="C33" s="144" t="s">
        <v>196</v>
      </c>
      <c r="D33" s="96"/>
      <c r="E33" s="96" t="s">
        <v>40</v>
      </c>
      <c r="F33" s="145"/>
      <c r="G33" s="145">
        <v>1</v>
      </c>
      <c r="H33" s="146">
        <v>17.399999999999999</v>
      </c>
      <c r="I33" s="147">
        <v>17.399999999999999</v>
      </c>
      <c r="J33" s="151">
        <v>235</v>
      </c>
      <c r="M33" s="88" t="s">
        <v>1912</v>
      </c>
    </row>
    <row r="34" spans="1:14" x14ac:dyDescent="0.2">
      <c r="A34" s="144" t="s">
        <v>783</v>
      </c>
      <c r="B34" s="144" t="s">
        <v>2028</v>
      </c>
      <c r="C34" s="144" t="s">
        <v>2029</v>
      </c>
      <c r="D34" s="96"/>
      <c r="E34" s="96" t="s">
        <v>40</v>
      </c>
      <c r="F34" s="145"/>
      <c r="G34" s="145">
        <v>1</v>
      </c>
      <c r="H34" s="146">
        <v>15.5</v>
      </c>
      <c r="I34" s="147">
        <v>15.5</v>
      </c>
      <c r="J34" s="151">
        <v>224</v>
      </c>
      <c r="M34" s="88" t="s">
        <v>1912</v>
      </c>
    </row>
    <row r="35" spans="1:14" x14ac:dyDescent="0.2">
      <c r="A35" s="144" t="s">
        <v>1477</v>
      </c>
      <c r="B35" s="144" t="s">
        <v>322</v>
      </c>
      <c r="C35" s="144" t="s">
        <v>137</v>
      </c>
      <c r="D35" s="96"/>
      <c r="E35" s="96" t="s">
        <v>47</v>
      </c>
      <c r="F35" s="145"/>
      <c r="G35" s="145">
        <v>7</v>
      </c>
      <c r="H35" s="146">
        <v>103.5</v>
      </c>
      <c r="I35" s="147">
        <v>103.5</v>
      </c>
      <c r="J35" s="151">
        <v>298</v>
      </c>
      <c r="K35" s="90">
        <f>IF(H35&gt;0,H35,0)+IF(H36&gt;0,H36,0)+IF(H37&gt;0,H37,0)+IF(H38&gt;0,H38,0)+IF(H39&gt;0,H39,0)+IF(H40&gt;0,H40,0)</f>
        <v>235.6</v>
      </c>
      <c r="L35" s="91">
        <f>IF(H35&gt;0,J35,0)+IF(H36&gt;0,J36,0)+IF(H37&gt;0,J37,0)+IF(H38&gt;0,J38,0)+IF(H39&gt;0,J39,0)+IF(H40&gt;0,J40,0)</f>
        <v>1502</v>
      </c>
      <c r="M35" s="88" t="s">
        <v>1912</v>
      </c>
      <c r="N35" s="88" t="s">
        <v>1913</v>
      </c>
    </row>
    <row r="36" spans="1:14" x14ac:dyDescent="0.2">
      <c r="A36" s="144" t="s">
        <v>649</v>
      </c>
      <c r="B36" s="144" t="s">
        <v>104</v>
      </c>
      <c r="C36" s="144" t="s">
        <v>342</v>
      </c>
      <c r="D36" s="96"/>
      <c r="E36" s="96" t="s">
        <v>47</v>
      </c>
      <c r="F36" s="145"/>
      <c r="G36" s="145">
        <v>1</v>
      </c>
      <c r="H36" s="146">
        <v>60.7</v>
      </c>
      <c r="I36" s="147">
        <v>60.7</v>
      </c>
      <c r="J36" s="151">
        <v>284</v>
      </c>
      <c r="M36" s="88" t="s">
        <v>1912</v>
      </c>
    </row>
    <row r="37" spans="1:14" x14ac:dyDescent="0.2">
      <c r="A37" s="144" t="s">
        <v>791</v>
      </c>
      <c r="B37" s="144" t="s">
        <v>269</v>
      </c>
      <c r="C37" s="144" t="s">
        <v>270</v>
      </c>
      <c r="D37" s="96"/>
      <c r="E37" s="96" t="s">
        <v>47</v>
      </c>
      <c r="F37" s="145"/>
      <c r="G37" s="145">
        <v>1</v>
      </c>
      <c r="H37" s="146">
        <v>26.9</v>
      </c>
      <c r="I37" s="147">
        <v>26.9</v>
      </c>
      <c r="J37" s="151">
        <v>259</v>
      </c>
      <c r="M37" s="88" t="s">
        <v>1912</v>
      </c>
    </row>
    <row r="38" spans="1:14" x14ac:dyDescent="0.2">
      <c r="A38" s="144" t="s">
        <v>1857</v>
      </c>
      <c r="B38" s="144" t="s">
        <v>135</v>
      </c>
      <c r="C38" s="144" t="s">
        <v>1898</v>
      </c>
      <c r="D38" s="96"/>
      <c r="E38" s="96" t="s">
        <v>47</v>
      </c>
      <c r="F38" s="145"/>
      <c r="G38" s="145">
        <v>1</v>
      </c>
      <c r="H38" s="146">
        <v>20.399999999999999</v>
      </c>
      <c r="I38" s="147">
        <v>20.399999999999999</v>
      </c>
      <c r="J38" s="151">
        <v>245</v>
      </c>
      <c r="M38" s="88" t="s">
        <v>1912</v>
      </c>
    </row>
    <row r="39" spans="1:14" x14ac:dyDescent="0.2">
      <c r="A39" s="144" t="s">
        <v>814</v>
      </c>
      <c r="B39" s="144" t="s">
        <v>2061</v>
      </c>
      <c r="C39" s="144" t="s">
        <v>2062</v>
      </c>
      <c r="D39" s="96"/>
      <c r="E39" s="96" t="s">
        <v>47</v>
      </c>
      <c r="F39" s="145"/>
      <c r="G39" s="145">
        <v>1</v>
      </c>
      <c r="H39" s="146">
        <v>13.7</v>
      </c>
      <c r="I39" s="147">
        <v>13.7</v>
      </c>
      <c r="J39" s="151">
        <v>213</v>
      </c>
      <c r="M39" s="88" t="s">
        <v>1912</v>
      </c>
    </row>
    <row r="40" spans="1:14" x14ac:dyDescent="0.2">
      <c r="A40" s="144" t="s">
        <v>1657</v>
      </c>
      <c r="B40" s="144" t="s">
        <v>1677</v>
      </c>
      <c r="C40" s="144" t="s">
        <v>1967</v>
      </c>
      <c r="D40" s="96"/>
      <c r="E40" s="96" t="s">
        <v>47</v>
      </c>
      <c r="F40" s="145"/>
      <c r="G40" s="145">
        <v>1</v>
      </c>
      <c r="H40" s="146">
        <v>10.4</v>
      </c>
      <c r="I40" s="147">
        <v>10.4</v>
      </c>
      <c r="J40" s="151">
        <v>203</v>
      </c>
      <c r="M40" s="88" t="s">
        <v>1912</v>
      </c>
    </row>
    <row r="41" spans="1:14" x14ac:dyDescent="0.2">
      <c r="A41" s="144" t="s">
        <v>656</v>
      </c>
      <c r="B41" s="144" t="s">
        <v>220</v>
      </c>
      <c r="C41" s="144" t="s">
        <v>1606</v>
      </c>
      <c r="D41" s="96"/>
      <c r="E41" s="96" t="s">
        <v>38</v>
      </c>
      <c r="F41" s="145"/>
      <c r="G41" s="145">
        <v>8</v>
      </c>
      <c r="H41" s="146">
        <v>102.10000000000001</v>
      </c>
      <c r="I41" s="147">
        <v>102.10000000000001</v>
      </c>
      <c r="J41" s="151">
        <v>297</v>
      </c>
      <c r="K41" s="90">
        <f>IF(H41&gt;0,H41,0)+IF(H42&gt;0,H42,0)+IF(H43&gt;0,H43,0)+IF(H44&gt;0,H44,0)+IF(H45&gt;0,H45,0)+IF(H46&gt;0,H46,0)</f>
        <v>245.4</v>
      </c>
      <c r="L41" s="91">
        <f>IF(H41&gt;0,J41,0)+IF(H42&gt;0,J42,0)+IF(H43&gt;0,J43,0)+IF(H44&gt;0,J44,0)+IF(H45&gt;0,J45,0)+IF(H46&gt;0,J46,0)</f>
        <v>1535</v>
      </c>
      <c r="M41" s="88" t="s">
        <v>1912</v>
      </c>
      <c r="N41" s="88" t="s">
        <v>1913</v>
      </c>
    </row>
    <row r="42" spans="1:14" x14ac:dyDescent="0.2">
      <c r="A42" s="144" t="s">
        <v>544</v>
      </c>
      <c r="B42" s="144" t="s">
        <v>215</v>
      </c>
      <c r="C42" s="144" t="s">
        <v>216</v>
      </c>
      <c r="D42" s="96"/>
      <c r="E42" s="96" t="s">
        <v>38</v>
      </c>
      <c r="F42" s="145"/>
      <c r="G42" s="145">
        <v>3</v>
      </c>
      <c r="H42" s="146">
        <v>45.4</v>
      </c>
      <c r="I42" s="147">
        <v>45.4</v>
      </c>
      <c r="J42" s="151">
        <v>278</v>
      </c>
      <c r="M42" s="88" t="s">
        <v>1912</v>
      </c>
    </row>
    <row r="43" spans="1:14" x14ac:dyDescent="0.2">
      <c r="A43" s="144" t="s">
        <v>562</v>
      </c>
      <c r="B43" s="144" t="s">
        <v>1984</v>
      </c>
      <c r="C43" s="144" t="s">
        <v>1985</v>
      </c>
      <c r="D43" s="96"/>
      <c r="E43" s="96" t="s">
        <v>38</v>
      </c>
      <c r="F43" s="145"/>
      <c r="G43" s="145">
        <v>3</v>
      </c>
      <c r="H43" s="146">
        <v>41.8</v>
      </c>
      <c r="I43" s="147">
        <v>41.8</v>
      </c>
      <c r="J43" s="151">
        <v>276</v>
      </c>
      <c r="M43" s="88" t="s">
        <v>1912</v>
      </c>
    </row>
    <row r="44" spans="1:14" x14ac:dyDescent="0.2">
      <c r="A44" s="144" t="s">
        <v>1214</v>
      </c>
      <c r="B44" s="144" t="s">
        <v>1222</v>
      </c>
      <c r="C44" s="144" t="s">
        <v>1223</v>
      </c>
      <c r="D44" s="97"/>
      <c r="E44" s="97" t="s">
        <v>38</v>
      </c>
      <c r="F44" s="145">
        <v>1</v>
      </c>
      <c r="G44" s="145"/>
      <c r="H44" s="146">
        <v>30</v>
      </c>
      <c r="I44" s="147">
        <v>30</v>
      </c>
      <c r="J44" s="152">
        <v>263</v>
      </c>
      <c r="M44" s="88" t="s">
        <v>1912</v>
      </c>
    </row>
    <row r="45" spans="1:14" x14ac:dyDescent="0.2">
      <c r="A45" s="144" t="s">
        <v>1870</v>
      </c>
      <c r="B45" s="144" t="s">
        <v>1840</v>
      </c>
      <c r="C45" s="144" t="s">
        <v>93</v>
      </c>
      <c r="D45" s="97"/>
      <c r="E45" s="97" t="s">
        <v>38</v>
      </c>
      <c r="F45" s="145"/>
      <c r="G45" s="145">
        <v>1</v>
      </c>
      <c r="H45" s="146">
        <v>13.4</v>
      </c>
      <c r="I45" s="147">
        <v>13.4</v>
      </c>
      <c r="J45" s="151">
        <v>211</v>
      </c>
      <c r="M45" s="88" t="s">
        <v>1912</v>
      </c>
    </row>
    <row r="46" spans="1:14" x14ac:dyDescent="0.2">
      <c r="A46" s="144" t="s">
        <v>1763</v>
      </c>
      <c r="B46" s="144" t="s">
        <v>153</v>
      </c>
      <c r="C46" s="144" t="s">
        <v>226</v>
      </c>
      <c r="D46" s="97"/>
      <c r="E46" s="97" t="s">
        <v>38</v>
      </c>
      <c r="F46" s="145"/>
      <c r="G46" s="145">
        <v>1</v>
      </c>
      <c r="H46" s="146">
        <v>12.7</v>
      </c>
      <c r="I46" s="147">
        <v>12.7</v>
      </c>
      <c r="J46" s="151">
        <v>210</v>
      </c>
      <c r="M46" s="88" t="s">
        <v>1912</v>
      </c>
    </row>
    <row r="47" spans="1:14" x14ac:dyDescent="0.2">
      <c r="A47" s="144" t="s">
        <v>1248</v>
      </c>
      <c r="B47" s="144" t="s">
        <v>1258</v>
      </c>
      <c r="C47" s="144" t="s">
        <v>1167</v>
      </c>
      <c r="D47" s="96"/>
      <c r="E47" s="96" t="s">
        <v>49</v>
      </c>
      <c r="F47" s="145"/>
      <c r="G47" s="145">
        <v>3</v>
      </c>
      <c r="H47" s="146">
        <v>82.700000000000017</v>
      </c>
      <c r="I47" s="147">
        <v>82.700000000000017</v>
      </c>
      <c r="J47" s="151">
        <v>296</v>
      </c>
      <c r="K47" s="90">
        <f>IF(H47&gt;0,H47,0)+IF(H48&gt;0,H48,0)+IF(H49&gt;0,H49,0)+IF(H50&gt;0,H50,0)+IF(H51&gt;0,H51,0)+IF(H52&gt;0,H52,0)</f>
        <v>266.2</v>
      </c>
      <c r="L47" s="91">
        <f>IF(H47&gt;0,J47,0)+IF(H48&gt;0,J48,0)+IF(H49&gt;0,J49,0)+IF(H50&gt;0,J50,0)+IF(H51&gt;0,J51,0)+IF(H52&gt;0,J52,0)</f>
        <v>1603</v>
      </c>
      <c r="M47" s="88" t="s">
        <v>1912</v>
      </c>
      <c r="N47" s="88" t="s">
        <v>1913</v>
      </c>
    </row>
    <row r="48" spans="1:14" x14ac:dyDescent="0.2">
      <c r="A48" s="144" t="s">
        <v>605</v>
      </c>
      <c r="B48" s="144" t="s">
        <v>164</v>
      </c>
      <c r="C48" s="144" t="s">
        <v>274</v>
      </c>
      <c r="D48" s="96"/>
      <c r="E48" s="96" t="s">
        <v>49</v>
      </c>
      <c r="F48" s="145"/>
      <c r="G48" s="145">
        <v>2</v>
      </c>
      <c r="H48" s="146">
        <v>66.599999999999994</v>
      </c>
      <c r="I48" s="147">
        <v>66.599999999999994</v>
      </c>
      <c r="J48" s="151">
        <v>291</v>
      </c>
      <c r="M48" s="88" t="s">
        <v>1912</v>
      </c>
    </row>
    <row r="49" spans="1:14" x14ac:dyDescent="0.2">
      <c r="A49" s="144" t="s">
        <v>606</v>
      </c>
      <c r="B49" s="144" t="s">
        <v>128</v>
      </c>
      <c r="C49" s="144" t="s">
        <v>2036</v>
      </c>
      <c r="D49" s="96"/>
      <c r="E49" s="96" t="s">
        <v>49</v>
      </c>
      <c r="F49" s="145"/>
      <c r="G49" s="145">
        <v>2</v>
      </c>
      <c r="H49" s="146">
        <v>37.299999999999997</v>
      </c>
      <c r="I49" s="147">
        <v>37.299999999999997</v>
      </c>
      <c r="J49" s="151">
        <v>268</v>
      </c>
      <c r="M49" s="88" t="s">
        <v>1912</v>
      </c>
    </row>
    <row r="50" spans="1:14" x14ac:dyDescent="0.2">
      <c r="A50" s="144" t="s">
        <v>1310</v>
      </c>
      <c r="B50" s="144" t="s">
        <v>1327</v>
      </c>
      <c r="C50" s="144" t="s">
        <v>263</v>
      </c>
      <c r="D50" s="96"/>
      <c r="E50" s="96" t="s">
        <v>49</v>
      </c>
      <c r="F50" s="145"/>
      <c r="G50" s="145">
        <v>2</v>
      </c>
      <c r="H50" s="146">
        <v>35.200000000000003</v>
      </c>
      <c r="I50" s="147">
        <v>35.200000000000003</v>
      </c>
      <c r="J50" s="151">
        <v>265</v>
      </c>
      <c r="M50" s="88" t="s">
        <v>1912</v>
      </c>
    </row>
    <row r="51" spans="1:14" x14ac:dyDescent="0.2">
      <c r="A51" s="144" t="s">
        <v>1475</v>
      </c>
      <c r="B51" s="144" t="s">
        <v>1029</v>
      </c>
      <c r="C51" s="144" t="s">
        <v>1476</v>
      </c>
      <c r="D51" s="96"/>
      <c r="E51" s="96" t="s">
        <v>49</v>
      </c>
      <c r="F51" s="145"/>
      <c r="G51" s="145">
        <v>2</v>
      </c>
      <c r="H51" s="146">
        <v>30</v>
      </c>
      <c r="I51" s="147">
        <v>30</v>
      </c>
      <c r="J51" s="151">
        <v>263</v>
      </c>
      <c r="M51" s="88" t="s">
        <v>1912</v>
      </c>
    </row>
    <row r="52" spans="1:14" x14ac:dyDescent="0.2">
      <c r="A52" s="144" t="s">
        <v>748</v>
      </c>
      <c r="B52" s="144" t="s">
        <v>252</v>
      </c>
      <c r="C52" s="144" t="s">
        <v>1991</v>
      </c>
      <c r="D52" s="96"/>
      <c r="E52" s="96" t="s">
        <v>49</v>
      </c>
      <c r="F52" s="145"/>
      <c r="G52" s="145">
        <v>1</v>
      </c>
      <c r="H52" s="146">
        <v>14.4</v>
      </c>
      <c r="I52" s="147">
        <v>14.4</v>
      </c>
      <c r="J52" s="151">
        <v>220</v>
      </c>
      <c r="M52" s="88" t="s">
        <v>1912</v>
      </c>
    </row>
    <row r="53" spans="1:14" x14ac:dyDescent="0.2">
      <c r="A53" s="144" t="s">
        <v>557</v>
      </c>
      <c r="B53" s="144" t="s">
        <v>181</v>
      </c>
      <c r="C53" s="144" t="s">
        <v>93</v>
      </c>
      <c r="D53" s="96"/>
      <c r="E53" s="96" t="s">
        <v>37</v>
      </c>
      <c r="F53" s="145"/>
      <c r="G53" s="145">
        <v>3</v>
      </c>
      <c r="H53" s="146">
        <v>67.099999999999994</v>
      </c>
      <c r="I53" s="147">
        <v>67.099999999999994</v>
      </c>
      <c r="J53" s="151">
        <v>292</v>
      </c>
      <c r="K53" s="90">
        <f>IF(H53&gt;0,H53,0)+IF(H54&gt;0,H54,0)+IF(H55&gt;0,H55,0)+IF(H56&gt;0,H56,0)+IF(H57&gt;0,H57,0)+IF(H58&gt;0,H58,0)</f>
        <v>336.59999999999997</v>
      </c>
      <c r="L53" s="91">
        <f>IF(H53&gt;0,J53,0)+IF(H54&gt;0,J54,0)+IF(H55&gt;0,J55,0)+IF(H56&gt;0,J56,0)+IF(H57&gt;0,J57,0)+IF(H58&gt;0,J58,0)</f>
        <v>1698</v>
      </c>
      <c r="M53" s="88" t="s">
        <v>1912</v>
      </c>
      <c r="N53" s="88" t="s">
        <v>1913</v>
      </c>
    </row>
    <row r="54" spans="1:14" x14ac:dyDescent="0.2">
      <c r="A54" s="144" t="s">
        <v>541</v>
      </c>
      <c r="B54" s="144" t="s">
        <v>197</v>
      </c>
      <c r="C54" s="144" t="s">
        <v>91</v>
      </c>
      <c r="D54" s="96"/>
      <c r="E54" s="96" t="s">
        <v>37</v>
      </c>
      <c r="F54" s="145"/>
      <c r="G54" s="145">
        <v>1</v>
      </c>
      <c r="H54" s="146">
        <v>64.5</v>
      </c>
      <c r="I54" s="147">
        <v>64.5</v>
      </c>
      <c r="J54" s="151">
        <v>290</v>
      </c>
      <c r="M54" s="88" t="s">
        <v>1912</v>
      </c>
    </row>
    <row r="55" spans="1:14" x14ac:dyDescent="0.2">
      <c r="A55" s="144" t="s">
        <v>1865</v>
      </c>
      <c r="B55" s="144" t="s">
        <v>1579</v>
      </c>
      <c r="C55" s="144" t="s">
        <v>1903</v>
      </c>
      <c r="D55" s="96"/>
      <c r="E55" s="96" t="s">
        <v>37</v>
      </c>
      <c r="F55" s="145"/>
      <c r="G55" s="145">
        <v>1</v>
      </c>
      <c r="H55" s="146">
        <v>64.5</v>
      </c>
      <c r="I55" s="147">
        <v>64.5</v>
      </c>
      <c r="J55" s="151">
        <v>290</v>
      </c>
      <c r="M55" s="88" t="s">
        <v>1912</v>
      </c>
    </row>
    <row r="56" spans="1:14" x14ac:dyDescent="0.2">
      <c r="A56" s="144" t="s">
        <v>546</v>
      </c>
      <c r="B56" s="144" t="s">
        <v>72</v>
      </c>
      <c r="C56" s="144" t="s">
        <v>304</v>
      </c>
      <c r="D56" s="96"/>
      <c r="E56" s="96" t="s">
        <v>37</v>
      </c>
      <c r="F56" s="145"/>
      <c r="G56" s="145">
        <v>3</v>
      </c>
      <c r="H56" s="146">
        <v>62.6</v>
      </c>
      <c r="I56" s="147">
        <v>62.6</v>
      </c>
      <c r="J56" s="151">
        <v>288</v>
      </c>
      <c r="M56" s="88" t="s">
        <v>1912</v>
      </c>
    </row>
    <row r="57" spans="1:14" x14ac:dyDescent="0.2">
      <c r="A57" s="144" t="s">
        <v>714</v>
      </c>
      <c r="B57" s="144" t="s">
        <v>234</v>
      </c>
      <c r="C57" s="144" t="s">
        <v>190</v>
      </c>
      <c r="D57" s="96"/>
      <c r="E57" s="96" t="s">
        <v>37</v>
      </c>
      <c r="F57" s="145"/>
      <c r="G57" s="145">
        <v>2</v>
      </c>
      <c r="H57" s="146">
        <v>51.5</v>
      </c>
      <c r="I57" s="147">
        <v>51.5</v>
      </c>
      <c r="J57" s="151">
        <v>281</v>
      </c>
      <c r="M57" s="88" t="s">
        <v>1912</v>
      </c>
    </row>
    <row r="58" spans="1:14" x14ac:dyDescent="0.2">
      <c r="A58" s="144" t="s">
        <v>1833</v>
      </c>
      <c r="B58" s="144" t="s">
        <v>95</v>
      </c>
      <c r="C58" s="144" t="s">
        <v>2036</v>
      </c>
      <c r="D58" s="96"/>
      <c r="E58" s="96" t="s">
        <v>37</v>
      </c>
      <c r="F58" s="145">
        <v>1</v>
      </c>
      <c r="G58" s="145">
        <v>2</v>
      </c>
      <c r="H58" s="146">
        <v>26.4</v>
      </c>
      <c r="I58" s="147">
        <v>26.4</v>
      </c>
      <c r="J58" s="151">
        <v>257</v>
      </c>
      <c r="M58" s="88" t="s">
        <v>1912</v>
      </c>
    </row>
    <row r="59" spans="1:14" x14ac:dyDescent="0.2">
      <c r="A59" s="144" t="s">
        <v>1610</v>
      </c>
      <c r="B59" s="144" t="s">
        <v>262</v>
      </c>
      <c r="C59" s="144" t="s">
        <v>1003</v>
      </c>
      <c r="D59" s="96"/>
      <c r="E59" s="96" t="s">
        <v>2078</v>
      </c>
      <c r="F59" s="145"/>
      <c r="G59" s="145">
        <v>3</v>
      </c>
      <c r="H59" s="146">
        <v>49</v>
      </c>
      <c r="I59" s="147">
        <v>49</v>
      </c>
      <c r="J59" s="151">
        <v>280</v>
      </c>
      <c r="K59" s="90">
        <f>IF(H59&gt;0,H59,0)+IF(H60&gt;0,H60,0)+IF(H61&gt;0,H61,0)+IF(H62&gt;0,H62,0)+IF(H63&gt;0,H63,0)+IF(H64&gt;0,H64,0)</f>
        <v>179.29999999999998</v>
      </c>
      <c r="L59" s="91">
        <f>IF(H59&gt;0,J59,0)+IF(H60&gt;0,J60,0)+IF(H61&gt;0,J61,0)+IF(H62&gt;0,J62,0)+IF(H63&gt;0,J63,0)+IF(H64&gt;0,J64,0)</f>
        <v>1519</v>
      </c>
      <c r="M59" s="88" t="s">
        <v>1912</v>
      </c>
      <c r="N59" s="88" t="s">
        <v>1913</v>
      </c>
    </row>
    <row r="60" spans="1:14" x14ac:dyDescent="0.2">
      <c r="A60" s="144" t="s">
        <v>834</v>
      </c>
      <c r="B60" s="144" t="s">
        <v>104</v>
      </c>
      <c r="C60" s="144" t="s">
        <v>125</v>
      </c>
      <c r="D60" s="96"/>
      <c r="E60" s="96" t="s">
        <v>2078</v>
      </c>
      <c r="F60" s="145"/>
      <c r="G60" s="145">
        <v>1</v>
      </c>
      <c r="H60" s="146">
        <v>40.6</v>
      </c>
      <c r="I60" s="147">
        <v>40.6</v>
      </c>
      <c r="J60" s="151">
        <v>273</v>
      </c>
      <c r="M60" s="88" t="s">
        <v>1912</v>
      </c>
    </row>
    <row r="61" spans="1:14" x14ac:dyDescent="0.2">
      <c r="A61" s="144" t="s">
        <v>1761</v>
      </c>
      <c r="B61" s="144" t="s">
        <v>2076</v>
      </c>
      <c r="C61" s="144" t="s">
        <v>137</v>
      </c>
      <c r="D61" s="96"/>
      <c r="E61" s="96" t="s">
        <v>2078</v>
      </c>
      <c r="F61" s="145"/>
      <c r="G61" s="145">
        <v>2</v>
      </c>
      <c r="H61" s="146">
        <v>38.099999999999994</v>
      </c>
      <c r="I61" s="147">
        <v>38.099999999999994</v>
      </c>
      <c r="J61" s="151">
        <v>269</v>
      </c>
      <c r="M61" s="88" t="s">
        <v>1912</v>
      </c>
    </row>
    <row r="62" spans="1:14" x14ac:dyDescent="0.2">
      <c r="A62" s="144" t="s">
        <v>731</v>
      </c>
      <c r="B62" s="144" t="s">
        <v>1960</v>
      </c>
      <c r="C62" s="144" t="s">
        <v>1961</v>
      </c>
      <c r="D62" s="96"/>
      <c r="E62" s="96" t="s">
        <v>2078</v>
      </c>
      <c r="F62" s="145"/>
      <c r="G62" s="145">
        <v>1</v>
      </c>
      <c r="H62" s="146">
        <v>18.600000000000001</v>
      </c>
      <c r="I62" s="147">
        <v>18.600000000000001</v>
      </c>
      <c r="J62" s="151">
        <v>239</v>
      </c>
      <c r="M62" s="88" t="s">
        <v>1912</v>
      </c>
    </row>
    <row r="63" spans="1:14" x14ac:dyDescent="0.2">
      <c r="A63" s="144" t="s">
        <v>638</v>
      </c>
      <c r="B63" s="144" t="s">
        <v>379</v>
      </c>
      <c r="C63" s="144" t="s">
        <v>378</v>
      </c>
      <c r="D63" s="96"/>
      <c r="E63" s="96" t="s">
        <v>2078</v>
      </c>
      <c r="F63" s="145"/>
      <c r="G63" s="145">
        <v>2</v>
      </c>
      <c r="H63" s="146">
        <v>16.8</v>
      </c>
      <c r="I63" s="147">
        <v>16.8</v>
      </c>
      <c r="J63" s="151">
        <v>230</v>
      </c>
      <c r="M63" s="88" t="s">
        <v>1912</v>
      </c>
    </row>
    <row r="64" spans="1:14" x14ac:dyDescent="0.2">
      <c r="A64" s="144" t="s">
        <v>972</v>
      </c>
      <c r="B64" s="144" t="s">
        <v>386</v>
      </c>
      <c r="C64" s="144" t="s">
        <v>537</v>
      </c>
      <c r="D64" s="96"/>
      <c r="E64" s="96" t="s">
        <v>2078</v>
      </c>
      <c r="F64" s="145"/>
      <c r="G64" s="145">
        <v>1</v>
      </c>
      <c r="H64" s="146">
        <v>16.2</v>
      </c>
      <c r="I64" s="147">
        <v>16.2</v>
      </c>
      <c r="J64" s="151">
        <v>228</v>
      </c>
      <c r="M64" s="88" t="s">
        <v>1912</v>
      </c>
    </row>
    <row r="65" spans="1:14" x14ac:dyDescent="0.2">
      <c r="A65" s="144" t="s">
        <v>684</v>
      </c>
      <c r="B65" s="144" t="s">
        <v>1986</v>
      </c>
      <c r="C65" s="144" t="s">
        <v>1987</v>
      </c>
      <c r="D65" s="96"/>
      <c r="E65" s="96" t="s">
        <v>2079</v>
      </c>
      <c r="F65" s="145"/>
      <c r="G65" s="145">
        <v>2</v>
      </c>
      <c r="H65" s="146">
        <v>39.400000000000006</v>
      </c>
      <c r="I65" s="147">
        <v>39.400000000000006</v>
      </c>
      <c r="J65" s="151">
        <v>270</v>
      </c>
      <c r="K65" s="90">
        <f>IF(H65&gt;0,H65,0)+IF(H66&gt;0,H66,0)+IF(H67&gt;0,H67,0)+IF(H68&gt;0,H68,0)+IF(H69&gt;0,H69,0)+IF(H70&gt;0,H70,0)</f>
        <v>81.199999999999989</v>
      </c>
      <c r="L65" s="91">
        <f>IF(H65&gt;0,J65,0)+IF(H66&gt;0,J66,0)+IF(H67&gt;0,J67,0)+IF(H68&gt;0,J68,0)+IF(H69&gt;0,J69,0)+IF(H70&gt;0,J70,0)</f>
        <v>1046</v>
      </c>
      <c r="M65" s="88" t="s">
        <v>1912</v>
      </c>
      <c r="N65" s="88" t="s">
        <v>1913</v>
      </c>
    </row>
    <row r="66" spans="1:14" x14ac:dyDescent="0.2">
      <c r="A66" s="144" t="s">
        <v>582</v>
      </c>
      <c r="B66" s="144" t="s">
        <v>377</v>
      </c>
      <c r="C66" s="144" t="s">
        <v>378</v>
      </c>
      <c r="D66" s="96"/>
      <c r="E66" s="96" t="s">
        <v>2079</v>
      </c>
      <c r="F66" s="145"/>
      <c r="G66" s="145">
        <v>2</v>
      </c>
      <c r="H66" s="146">
        <v>32.799999999999997</v>
      </c>
      <c r="I66" s="147">
        <v>32.799999999999997</v>
      </c>
      <c r="J66" s="151">
        <v>264</v>
      </c>
      <c r="M66" s="88" t="s">
        <v>1912</v>
      </c>
    </row>
    <row r="67" spans="1:14" x14ac:dyDescent="0.2">
      <c r="A67" s="144" t="s">
        <v>607</v>
      </c>
      <c r="B67" s="144" t="s">
        <v>405</v>
      </c>
      <c r="C67" s="144" t="s">
        <v>1003</v>
      </c>
      <c r="D67" s="96"/>
      <c r="E67" s="96" t="s">
        <v>2079</v>
      </c>
      <c r="F67" s="145"/>
      <c r="G67" s="145">
        <v>1</v>
      </c>
      <c r="H67" s="146">
        <v>5.0999999999999996</v>
      </c>
      <c r="I67" s="147">
        <v>5.0999999999999996</v>
      </c>
      <c r="J67" s="151">
        <v>182</v>
      </c>
      <c r="M67" s="88" t="s">
        <v>1912</v>
      </c>
    </row>
    <row r="68" spans="1:14" x14ac:dyDescent="0.2">
      <c r="A68" s="144" t="s">
        <v>690</v>
      </c>
      <c r="B68" s="144" t="s">
        <v>92</v>
      </c>
      <c r="C68" s="144" t="s">
        <v>406</v>
      </c>
      <c r="D68" s="96"/>
      <c r="E68" s="96" t="s">
        <v>2079</v>
      </c>
      <c r="F68" s="145">
        <v>1</v>
      </c>
      <c r="G68" s="145"/>
      <c r="H68" s="146">
        <v>2.2999999999999998</v>
      </c>
      <c r="I68" s="147">
        <v>2.2999999999999998</v>
      </c>
      <c r="J68" s="151">
        <v>168</v>
      </c>
      <c r="M68" s="88" t="s">
        <v>1912</v>
      </c>
    </row>
    <row r="69" spans="1:14" x14ac:dyDescent="0.2">
      <c r="A69" s="144" t="s">
        <v>615</v>
      </c>
      <c r="B69" s="144" t="s">
        <v>239</v>
      </c>
      <c r="C69" s="144" t="s">
        <v>137</v>
      </c>
      <c r="D69" s="96"/>
      <c r="E69" s="96" t="s">
        <v>2079</v>
      </c>
      <c r="F69" s="145">
        <v>2</v>
      </c>
      <c r="G69" s="145"/>
      <c r="H69" s="146">
        <v>1.6</v>
      </c>
      <c r="I69" s="147">
        <v>1.6</v>
      </c>
      <c r="J69" s="151">
        <v>162</v>
      </c>
      <c r="M69" s="88" t="s">
        <v>1912</v>
      </c>
    </row>
    <row r="70" spans="1:14" x14ac:dyDescent="0.2">
      <c r="A70" s="144" t="s">
        <v>1355</v>
      </c>
      <c r="B70" s="144" t="s">
        <v>1500</v>
      </c>
      <c r="C70" s="144" t="s">
        <v>150</v>
      </c>
      <c r="D70" s="96"/>
      <c r="E70" s="96" t="s">
        <v>2079</v>
      </c>
      <c r="F70" s="145"/>
      <c r="G70" s="145"/>
      <c r="H70" s="146">
        <v>0</v>
      </c>
      <c r="I70" s="147">
        <v>0</v>
      </c>
      <c r="J70" s="151">
        <v>0</v>
      </c>
      <c r="M70" s="88" t="s">
        <v>1912</v>
      </c>
    </row>
    <row r="71" spans="1:14" x14ac:dyDescent="0.2">
      <c r="A71" s="144" t="s">
        <v>1643</v>
      </c>
      <c r="B71" s="144" t="s">
        <v>1007</v>
      </c>
      <c r="C71" s="144" t="s">
        <v>118</v>
      </c>
      <c r="D71" s="96"/>
      <c r="E71" s="96" t="s">
        <v>48</v>
      </c>
      <c r="F71" s="145"/>
      <c r="G71" s="145">
        <v>2</v>
      </c>
      <c r="H71" s="146">
        <v>120.6</v>
      </c>
      <c r="I71" s="147">
        <v>120.6</v>
      </c>
      <c r="J71" s="151">
        <v>300</v>
      </c>
      <c r="K71" s="90">
        <f>IF(H71&gt;0,H71,0)+IF(H72&gt;0,H72,0)+IF(H73&gt;0,H73,0)+IF(H74&gt;0,H74,0)+IF(H75&gt;0,H75,0)+IF(H76&gt;0,H76,0)</f>
        <v>228.79999999999998</v>
      </c>
      <c r="L71" s="91">
        <f>IF(H71&gt;0,J71,0)+IF(H72&gt;0,J72,0)+IF(H73&gt;0,J73,0)+IF(H74&gt;0,J74,0)+IF(H75&gt;0,J75,0)+IF(H76&gt;0,J76,0)</f>
        <v>1373</v>
      </c>
      <c r="M71" s="88" t="s">
        <v>1912</v>
      </c>
      <c r="N71" s="88" t="s">
        <v>1913</v>
      </c>
    </row>
    <row r="72" spans="1:14" x14ac:dyDescent="0.2">
      <c r="A72" s="144" t="s">
        <v>591</v>
      </c>
      <c r="B72" s="144" t="s">
        <v>104</v>
      </c>
      <c r="C72" s="144" t="s">
        <v>1988</v>
      </c>
      <c r="D72" s="96"/>
      <c r="E72" s="96" t="s">
        <v>48</v>
      </c>
      <c r="F72" s="145"/>
      <c r="G72" s="145">
        <v>2</v>
      </c>
      <c r="H72" s="146">
        <v>74</v>
      </c>
      <c r="I72" s="147">
        <v>74</v>
      </c>
      <c r="J72" s="151">
        <v>293</v>
      </c>
      <c r="M72" s="88" t="s">
        <v>1912</v>
      </c>
    </row>
    <row r="73" spans="1:14" x14ac:dyDescent="0.2">
      <c r="A73" s="144" t="s">
        <v>1718</v>
      </c>
      <c r="B73" s="144" t="s">
        <v>1751</v>
      </c>
      <c r="C73" s="144" t="s">
        <v>450</v>
      </c>
      <c r="D73" s="96"/>
      <c r="E73" s="96" t="s">
        <v>48</v>
      </c>
      <c r="F73" s="145"/>
      <c r="G73" s="145">
        <v>1</v>
      </c>
      <c r="H73" s="146">
        <v>16.600000000000001</v>
      </c>
      <c r="I73" s="147">
        <v>16.600000000000001</v>
      </c>
      <c r="J73" s="151">
        <v>229</v>
      </c>
      <c r="M73" s="88" t="s">
        <v>1912</v>
      </c>
    </row>
    <row r="74" spans="1:14" x14ac:dyDescent="0.2">
      <c r="A74" s="144" t="s">
        <v>630</v>
      </c>
      <c r="B74" s="144" t="s">
        <v>190</v>
      </c>
      <c r="C74" s="144" t="s">
        <v>1989</v>
      </c>
      <c r="D74" s="96"/>
      <c r="E74" s="96" t="s">
        <v>48</v>
      </c>
      <c r="F74" s="145"/>
      <c r="G74" s="145">
        <v>1</v>
      </c>
      <c r="H74" s="146">
        <v>8.3000000000000007</v>
      </c>
      <c r="I74" s="147">
        <v>8.3000000000000007</v>
      </c>
      <c r="J74" s="151">
        <v>194</v>
      </c>
      <c r="M74" s="88" t="s">
        <v>1912</v>
      </c>
    </row>
    <row r="75" spans="1:14" x14ac:dyDescent="0.2">
      <c r="A75" s="144" t="s">
        <v>1719</v>
      </c>
      <c r="B75" s="144" t="s">
        <v>1523</v>
      </c>
      <c r="C75" s="144" t="s">
        <v>1792</v>
      </c>
      <c r="D75" s="96"/>
      <c r="E75" s="96" t="s">
        <v>48</v>
      </c>
      <c r="F75" s="145"/>
      <c r="G75" s="145">
        <v>3</v>
      </c>
      <c r="H75" s="146">
        <v>6.6</v>
      </c>
      <c r="I75" s="147">
        <v>6.6</v>
      </c>
      <c r="J75" s="151">
        <v>186</v>
      </c>
      <c r="M75" s="88" t="s">
        <v>1912</v>
      </c>
    </row>
    <row r="76" spans="1:14" x14ac:dyDescent="0.2">
      <c r="A76" s="144" t="s">
        <v>1787</v>
      </c>
      <c r="B76" s="144" t="s">
        <v>253</v>
      </c>
      <c r="C76" s="144" t="s">
        <v>360</v>
      </c>
      <c r="D76" s="96"/>
      <c r="E76" s="96" t="s">
        <v>48</v>
      </c>
      <c r="F76" s="145">
        <v>2</v>
      </c>
      <c r="G76" s="145"/>
      <c r="H76" s="146">
        <v>2.7</v>
      </c>
      <c r="I76" s="147">
        <v>2.7</v>
      </c>
      <c r="J76" s="151">
        <v>171</v>
      </c>
      <c r="M76" s="88" t="s">
        <v>1912</v>
      </c>
    </row>
    <row r="77" spans="1:14" x14ac:dyDescent="0.2">
      <c r="A77" s="144" t="s">
        <v>1261</v>
      </c>
      <c r="B77" s="144" t="s">
        <v>386</v>
      </c>
      <c r="C77" s="144" t="s">
        <v>1278</v>
      </c>
      <c r="D77" s="96"/>
      <c r="E77" s="96" t="s">
        <v>43</v>
      </c>
      <c r="F77" s="145"/>
      <c r="G77" s="145">
        <v>4</v>
      </c>
      <c r="H77" s="146">
        <v>61.099999999999994</v>
      </c>
      <c r="I77" s="147">
        <v>61.099999999999994</v>
      </c>
      <c r="J77" s="151">
        <v>286</v>
      </c>
      <c r="K77" s="90">
        <f>IF(H77&gt;0,H77,0)+IF(H78&gt;0,H78,0)+IF(H79&gt;0,H79,0)+IF(H80&gt;0,H80,0)+IF(H81&gt;0,H81,0)+IF(H82&gt;0,H82,0)</f>
        <v>180.09999999999997</v>
      </c>
      <c r="L77" s="91">
        <f>IF(H77&gt;0,J77,0)+IF(H78&gt;0,J78,0)+IF(H79&gt;0,J79,0)+IF(H80&gt;0,J80,0)+IF(H81&gt;0,J81,0)+IF(H82&gt;0,J82,0)</f>
        <v>1548</v>
      </c>
      <c r="M77" s="88" t="s">
        <v>1912</v>
      </c>
      <c r="N77" s="88" t="s">
        <v>1913</v>
      </c>
    </row>
    <row r="78" spans="1:14" x14ac:dyDescent="0.2">
      <c r="A78" s="144" t="s">
        <v>568</v>
      </c>
      <c r="B78" s="144" t="s">
        <v>319</v>
      </c>
      <c r="C78" s="144" t="s">
        <v>140</v>
      </c>
      <c r="D78" s="96"/>
      <c r="E78" s="96" t="s">
        <v>43</v>
      </c>
      <c r="F78" s="145"/>
      <c r="G78" s="145">
        <v>3</v>
      </c>
      <c r="H78" s="146">
        <v>29.699999999999996</v>
      </c>
      <c r="I78" s="147">
        <v>29.699999999999996</v>
      </c>
      <c r="J78" s="151">
        <v>261</v>
      </c>
      <c r="M78" s="88" t="s">
        <v>1912</v>
      </c>
    </row>
    <row r="79" spans="1:14" x14ac:dyDescent="0.2">
      <c r="A79" s="144" t="s">
        <v>1695</v>
      </c>
      <c r="B79" s="144" t="s">
        <v>1730</v>
      </c>
      <c r="C79" s="144" t="s">
        <v>436</v>
      </c>
      <c r="D79" s="96"/>
      <c r="E79" s="96" t="s">
        <v>43</v>
      </c>
      <c r="F79" s="145"/>
      <c r="G79" s="145">
        <v>2</v>
      </c>
      <c r="H79" s="146">
        <v>26.5</v>
      </c>
      <c r="I79" s="147">
        <v>26.5</v>
      </c>
      <c r="J79" s="151">
        <v>258</v>
      </c>
      <c r="M79" s="88" t="s">
        <v>1912</v>
      </c>
    </row>
    <row r="80" spans="1:14" x14ac:dyDescent="0.2">
      <c r="A80" s="144" t="s">
        <v>637</v>
      </c>
      <c r="B80" s="144" t="s">
        <v>265</v>
      </c>
      <c r="C80" s="144" t="s">
        <v>357</v>
      </c>
      <c r="D80" s="96"/>
      <c r="E80" s="96" t="s">
        <v>43</v>
      </c>
      <c r="F80" s="145"/>
      <c r="G80" s="145">
        <v>1</v>
      </c>
      <c r="H80" s="146">
        <v>21.7</v>
      </c>
      <c r="I80" s="147">
        <v>21.7</v>
      </c>
      <c r="J80" s="151">
        <v>252</v>
      </c>
      <c r="M80" s="88" t="s">
        <v>1912</v>
      </c>
    </row>
    <row r="81" spans="1:14" x14ac:dyDescent="0.2">
      <c r="A81" s="144" t="s">
        <v>578</v>
      </c>
      <c r="B81" s="144" t="s">
        <v>519</v>
      </c>
      <c r="C81" s="144" t="s">
        <v>432</v>
      </c>
      <c r="D81" s="96"/>
      <c r="E81" s="96" t="s">
        <v>43</v>
      </c>
      <c r="F81" s="145"/>
      <c r="G81" s="145">
        <v>2</v>
      </c>
      <c r="H81" s="146">
        <v>21.6</v>
      </c>
      <c r="I81" s="147">
        <v>21.6</v>
      </c>
      <c r="J81" s="151">
        <v>250</v>
      </c>
      <c r="M81" s="88" t="s">
        <v>1912</v>
      </c>
    </row>
    <row r="82" spans="1:14" x14ac:dyDescent="0.2">
      <c r="A82" s="144" t="s">
        <v>1778</v>
      </c>
      <c r="B82" s="144" t="s">
        <v>364</v>
      </c>
      <c r="C82" s="144" t="s">
        <v>1809</v>
      </c>
      <c r="D82" s="96"/>
      <c r="E82" s="96" t="s">
        <v>43</v>
      </c>
      <c r="F82" s="145"/>
      <c r="G82" s="145">
        <v>1</v>
      </c>
      <c r="H82" s="146">
        <v>19.5</v>
      </c>
      <c r="I82" s="147">
        <v>19.5</v>
      </c>
      <c r="J82" s="151">
        <v>241</v>
      </c>
      <c r="M82" s="88" t="s">
        <v>1912</v>
      </c>
    </row>
    <row r="83" spans="1:14" s="4" customFormat="1" hidden="1" x14ac:dyDescent="0.25">
      <c r="A83" s="4" t="s">
        <v>685</v>
      </c>
      <c r="B83" s="4" t="s">
        <v>402</v>
      </c>
      <c r="C83" s="4" t="s">
        <v>437</v>
      </c>
      <c r="D83" s="4" t="s">
        <v>1379</v>
      </c>
      <c r="E83" s="4" t="s">
        <v>43</v>
      </c>
      <c r="H83" s="10">
        <v>0</v>
      </c>
      <c r="I83" s="10">
        <v>0</v>
      </c>
      <c r="J83" s="4">
        <v>48</v>
      </c>
      <c r="K83" s="47"/>
      <c r="L83" s="11"/>
    </row>
    <row r="84" spans="1:14" s="4" customFormat="1" hidden="1" x14ac:dyDescent="0.25">
      <c r="A84" s="4" t="s">
        <v>1351</v>
      </c>
      <c r="B84" s="4" t="s">
        <v>487</v>
      </c>
      <c r="C84" s="4" t="s">
        <v>125</v>
      </c>
      <c r="D84" s="4" t="s">
        <v>1377</v>
      </c>
      <c r="E84" s="4" t="s">
        <v>43</v>
      </c>
      <c r="H84" s="10">
        <v>0</v>
      </c>
      <c r="I84" s="10">
        <v>0</v>
      </c>
      <c r="J84" s="4">
        <v>48</v>
      </c>
      <c r="K84" s="47"/>
      <c r="L84" s="11"/>
    </row>
    <row r="85" spans="1:14" x14ac:dyDescent="0.2">
      <c r="A85" s="144" t="s">
        <v>551</v>
      </c>
      <c r="B85" s="144" t="s">
        <v>426</v>
      </c>
      <c r="C85" s="144" t="s">
        <v>111</v>
      </c>
      <c r="D85" s="96"/>
      <c r="E85" s="96" t="s">
        <v>41</v>
      </c>
      <c r="F85" s="145"/>
      <c r="G85" s="145">
        <v>4</v>
      </c>
      <c r="H85" s="146">
        <v>42.900000000000006</v>
      </c>
      <c r="I85" s="147">
        <v>42.900000000000006</v>
      </c>
      <c r="J85" s="151">
        <v>277</v>
      </c>
      <c r="K85" s="90">
        <f>IF(H85&gt;0,H85,0)+IF(H86&gt;0,H86,0)+IF(H87&gt;0,H87,0)+IF(H88&gt;0,H88,0)+IF(H89&gt;0,H89,0)+IF(H90&gt;0,H90,0)</f>
        <v>105.40000000000002</v>
      </c>
      <c r="L85" s="91">
        <f>IF(H85&gt;0,J85,0)+IF(H86&gt;0,J86,0)+IF(H87&gt;0,J87,0)+IF(H88&gt;0,J88,0)+IF(H89&gt;0,J89,0)+IF(H90&gt;0,J90,0)</f>
        <v>1175</v>
      </c>
      <c r="M85" s="88" t="s">
        <v>1912</v>
      </c>
      <c r="N85" s="88" t="s">
        <v>1913</v>
      </c>
    </row>
    <row r="86" spans="1:14" x14ac:dyDescent="0.2">
      <c r="A86" s="144" t="s">
        <v>1935</v>
      </c>
      <c r="B86" s="144" t="s">
        <v>519</v>
      </c>
      <c r="C86" s="144" t="s">
        <v>2000</v>
      </c>
      <c r="D86" s="96"/>
      <c r="E86" s="96" t="s">
        <v>41</v>
      </c>
      <c r="F86" s="145"/>
      <c r="G86" s="145">
        <v>2</v>
      </c>
      <c r="H86" s="146">
        <v>20.2</v>
      </c>
      <c r="I86" s="147">
        <v>20.2</v>
      </c>
      <c r="J86" s="151">
        <v>242</v>
      </c>
      <c r="M86" s="88" t="s">
        <v>1912</v>
      </c>
    </row>
    <row r="87" spans="1:14" x14ac:dyDescent="0.2">
      <c r="A87" s="144" t="s">
        <v>580</v>
      </c>
      <c r="B87" s="144" t="s">
        <v>491</v>
      </c>
      <c r="C87" s="144" t="s">
        <v>535</v>
      </c>
      <c r="D87" s="96"/>
      <c r="E87" s="96" t="s">
        <v>41</v>
      </c>
      <c r="F87" s="145"/>
      <c r="G87" s="145">
        <v>1</v>
      </c>
      <c r="H87" s="146">
        <v>16.2</v>
      </c>
      <c r="I87" s="147">
        <v>16.2</v>
      </c>
      <c r="J87" s="151">
        <v>228</v>
      </c>
      <c r="M87" s="88" t="s">
        <v>1912</v>
      </c>
    </row>
    <row r="88" spans="1:14" x14ac:dyDescent="0.2">
      <c r="A88" s="144" t="s">
        <v>680</v>
      </c>
      <c r="B88" s="144" t="s">
        <v>198</v>
      </c>
      <c r="C88" s="144" t="s">
        <v>167</v>
      </c>
      <c r="D88" s="96"/>
      <c r="E88" s="96" t="s">
        <v>41</v>
      </c>
      <c r="F88" s="145"/>
      <c r="G88" s="145">
        <v>1</v>
      </c>
      <c r="H88" s="146">
        <v>15.9</v>
      </c>
      <c r="I88" s="147">
        <v>15.9</v>
      </c>
      <c r="J88" s="151">
        <v>226</v>
      </c>
      <c r="M88" s="88" t="s">
        <v>1912</v>
      </c>
    </row>
    <row r="89" spans="1:14" x14ac:dyDescent="0.2">
      <c r="A89" s="144" t="s">
        <v>553</v>
      </c>
      <c r="B89" s="144" t="s">
        <v>107</v>
      </c>
      <c r="C89" s="144" t="s">
        <v>148</v>
      </c>
      <c r="D89" s="96"/>
      <c r="E89" s="96" t="s">
        <v>41</v>
      </c>
      <c r="F89" s="145">
        <v>1</v>
      </c>
      <c r="G89" s="145">
        <v>1</v>
      </c>
      <c r="H89" s="146">
        <v>10.199999999999999</v>
      </c>
      <c r="I89" s="147">
        <v>10.199999999999999</v>
      </c>
      <c r="J89" s="151">
        <v>202</v>
      </c>
      <c r="M89" s="88" t="s">
        <v>1912</v>
      </c>
    </row>
    <row r="90" spans="1:14" ht="14.25" customHeight="1" x14ac:dyDescent="0.2">
      <c r="A90" s="144" t="s">
        <v>1781</v>
      </c>
      <c r="B90" s="144" t="s">
        <v>184</v>
      </c>
      <c r="C90" s="144" t="s">
        <v>1280</v>
      </c>
      <c r="D90" s="96"/>
      <c r="E90" s="96" t="s">
        <v>41</v>
      </c>
      <c r="F90" s="145"/>
      <c r="G90" s="145"/>
      <c r="H90" s="146">
        <v>0</v>
      </c>
      <c r="I90" s="147">
        <v>0</v>
      </c>
      <c r="J90" s="151">
        <v>0</v>
      </c>
      <c r="M90" s="88" t="s">
        <v>1912</v>
      </c>
    </row>
  </sheetData>
  <autoFilter ref="A4:N90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8"/>
  <sheetViews>
    <sheetView showGridLines="0" topLeftCell="A7" zoomScale="82" zoomScaleNormal="82" workbookViewId="0">
      <selection activeCell="A24" sqref="A24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58" customFormat="1" ht="15.75" x14ac:dyDescent="0.25">
      <c r="A2" s="59" t="s">
        <v>1918</v>
      </c>
      <c r="C2" s="60" t="str">
        <f>Individuals!G2</f>
        <v>Inter Club 4th Leg 2021</v>
      </c>
      <c r="D2" s="59"/>
      <c r="F2" s="64"/>
      <c r="G2" s="64"/>
      <c r="H2" s="64"/>
      <c r="I2" s="64"/>
      <c r="J2" s="64"/>
      <c r="K2" s="64"/>
    </row>
    <row r="3" spans="1:20" s="58" customFormat="1" ht="16.5" thickBot="1" x14ac:dyDescent="0.3">
      <c r="A3" s="59"/>
      <c r="C3" s="59"/>
      <c r="D3" s="59"/>
      <c r="F3" s="64"/>
      <c r="G3" s="64"/>
      <c r="H3" s="64"/>
      <c r="I3" s="64"/>
      <c r="J3" s="64"/>
      <c r="K3" s="64"/>
    </row>
    <row r="4" spans="1:20" s="58" customFormat="1" ht="16.5" thickBot="1" x14ac:dyDescent="0.3">
      <c r="C4" s="314" t="str">
        <f>C2</f>
        <v>Inter Club 4th Leg 2021</v>
      </c>
      <c r="D4" s="315"/>
      <c r="E4" s="316"/>
      <c r="F4" s="310"/>
      <c r="G4" s="324"/>
      <c r="H4" s="324"/>
      <c r="I4" s="310"/>
      <c r="J4" s="310"/>
      <c r="K4" s="310"/>
    </row>
    <row r="5" spans="1:20" s="112" customFormat="1" ht="32.25" thickBot="1" x14ac:dyDescent="0.3">
      <c r="A5" s="298"/>
      <c r="B5" s="299" t="s">
        <v>526</v>
      </c>
      <c r="C5" s="237" t="s">
        <v>1917</v>
      </c>
      <c r="D5" s="238" t="s">
        <v>1911</v>
      </c>
      <c r="E5" s="239" t="s">
        <v>1916</v>
      </c>
      <c r="F5" s="65"/>
      <c r="G5" s="65"/>
      <c r="H5" s="65"/>
      <c r="I5" s="65"/>
      <c r="J5" s="65"/>
      <c r="K5" s="65"/>
      <c r="R5" s="9"/>
      <c r="S5" s="113"/>
      <c r="T5" s="114"/>
    </row>
    <row r="6" spans="1:20" s="58" customFormat="1" ht="15.75" x14ac:dyDescent="0.25">
      <c r="A6" s="300">
        <v>1</v>
      </c>
      <c r="B6" s="301" t="str">
        <f>'TOP6'!E53</f>
        <v>Penguin</v>
      </c>
      <c r="C6" s="57">
        <f>'TOP6'!K53</f>
        <v>336.59999999999997</v>
      </c>
      <c r="D6" s="56">
        <f>'TOP6'!L53</f>
        <v>1698</v>
      </c>
      <c r="E6" s="55">
        <v>50</v>
      </c>
      <c r="F6" s="67"/>
      <c r="G6" s="64"/>
      <c r="H6" s="66"/>
      <c r="I6" s="67"/>
      <c r="J6" s="64"/>
      <c r="K6" s="66"/>
      <c r="R6" s="4"/>
      <c r="S6" s="47"/>
      <c r="T6" s="11"/>
    </row>
    <row r="7" spans="1:20" s="58" customFormat="1" ht="15.75" x14ac:dyDescent="0.25">
      <c r="A7" s="165">
        <v>2</v>
      </c>
      <c r="B7" s="51" t="str">
        <f>'TOP6'!E17</f>
        <v>Henties Bay</v>
      </c>
      <c r="C7" s="54">
        <f>'TOP6'!K17</f>
        <v>364.40000000000009</v>
      </c>
      <c r="D7" s="53">
        <f>'TOP6'!L17</f>
        <v>1644</v>
      </c>
      <c r="E7" s="52">
        <v>49</v>
      </c>
      <c r="F7" s="67"/>
      <c r="G7" s="64"/>
      <c r="H7" s="66"/>
      <c r="I7" s="67"/>
      <c r="J7" s="64"/>
      <c r="K7" s="66"/>
    </row>
    <row r="8" spans="1:20" s="58" customFormat="1" ht="15.75" x14ac:dyDescent="0.25">
      <c r="A8" s="165">
        <v>3</v>
      </c>
      <c r="B8" s="51" t="str">
        <f>'TOP6'!E23</f>
        <v>Mako</v>
      </c>
      <c r="C8" s="54">
        <f>'TOP6'!K23</f>
        <v>249.79999999999998</v>
      </c>
      <c r="D8" s="53">
        <f>'TOP6'!L23</f>
        <v>1631</v>
      </c>
      <c r="E8" s="52">
        <v>48</v>
      </c>
      <c r="F8" s="67"/>
      <c r="G8" s="64"/>
      <c r="H8" s="66"/>
      <c r="I8" s="67"/>
      <c r="J8" s="64"/>
      <c r="K8" s="66"/>
      <c r="R8" s="4"/>
      <c r="S8" s="47"/>
      <c r="T8" s="11"/>
    </row>
    <row r="9" spans="1:20" s="58" customFormat="1" ht="15.75" x14ac:dyDescent="0.25">
      <c r="A9" s="165">
        <v>4</v>
      </c>
      <c r="B9" s="51" t="str">
        <f>'TOP6'!E47</f>
        <v>Otjiwarongo</v>
      </c>
      <c r="C9" s="54">
        <f>'TOP6'!K47</f>
        <v>266.2</v>
      </c>
      <c r="D9" s="53">
        <f>'TOP6'!L47</f>
        <v>1603</v>
      </c>
      <c r="E9" s="52">
        <v>47</v>
      </c>
      <c r="F9" s="67"/>
      <c r="G9" s="64"/>
      <c r="H9" s="66"/>
      <c r="I9" s="67"/>
      <c r="J9" s="64"/>
      <c r="K9" s="66"/>
      <c r="R9" s="4"/>
      <c r="S9" s="47"/>
      <c r="T9" s="11"/>
    </row>
    <row r="10" spans="1:20" s="58" customFormat="1" ht="15.75" x14ac:dyDescent="0.25">
      <c r="A10" s="165">
        <v>5</v>
      </c>
      <c r="B10" s="51" t="str">
        <f>'TOP6'!E5</f>
        <v>Atlantic Angling Club</v>
      </c>
      <c r="C10" s="54">
        <f>'TOP6'!K5</f>
        <v>205.3</v>
      </c>
      <c r="D10" s="53">
        <f>'TOP6'!L5</f>
        <v>1582</v>
      </c>
      <c r="E10" s="52">
        <v>46</v>
      </c>
      <c r="F10" s="67"/>
      <c r="G10" s="64"/>
      <c r="H10" s="66"/>
      <c r="I10" s="67"/>
      <c r="J10" s="64"/>
      <c r="K10" s="66"/>
      <c r="R10" s="4"/>
      <c r="S10" s="47"/>
      <c r="T10" s="11"/>
    </row>
    <row r="11" spans="1:20" s="58" customFormat="1" ht="15.75" x14ac:dyDescent="0.25">
      <c r="A11" s="165">
        <v>6</v>
      </c>
      <c r="B11" s="51" t="str">
        <f>'TOP6'!E77</f>
        <v>Walvis Bay</v>
      </c>
      <c r="C11" s="54">
        <f>'TOP6'!K77</f>
        <v>180.09999999999997</v>
      </c>
      <c r="D11" s="53">
        <f>'TOP6'!L77</f>
        <v>1548</v>
      </c>
      <c r="E11" s="52">
        <v>45</v>
      </c>
      <c r="F11" s="67"/>
      <c r="G11" s="64"/>
      <c r="H11" s="66"/>
      <c r="I11" s="67"/>
      <c r="J11" s="64"/>
      <c r="K11" s="66"/>
      <c r="R11" s="4"/>
      <c r="S11" s="47"/>
      <c r="T11" s="11"/>
    </row>
    <row r="12" spans="1:20" s="58" customFormat="1" ht="15.75" x14ac:dyDescent="0.25">
      <c r="A12" s="165">
        <v>7</v>
      </c>
      <c r="B12" s="51" t="str">
        <f>'TOP6'!E41</f>
        <v>Orca Angling Club</v>
      </c>
      <c r="C12" s="54">
        <f>'TOP6'!K41</f>
        <v>245.4</v>
      </c>
      <c r="D12" s="53">
        <f>'TOP6'!L41</f>
        <v>1535</v>
      </c>
      <c r="E12" s="52">
        <v>44</v>
      </c>
      <c r="F12" s="67"/>
      <c r="G12" s="64"/>
      <c r="H12" s="66"/>
      <c r="I12" s="67"/>
      <c r="J12" s="64"/>
      <c r="K12" s="66"/>
      <c r="R12" s="4"/>
      <c r="S12" s="47"/>
      <c r="T12" s="11"/>
    </row>
    <row r="13" spans="1:20" s="58" customFormat="1" ht="15.75" x14ac:dyDescent="0.25">
      <c r="A13" s="165">
        <v>8</v>
      </c>
      <c r="B13" s="51" t="str">
        <f>'TOP6'!E59</f>
        <v>Seagull Angling Club Inland</v>
      </c>
      <c r="C13" s="54">
        <f>'TOP6'!K59</f>
        <v>179.29999999999998</v>
      </c>
      <c r="D13" s="53">
        <f>'TOP6'!L59</f>
        <v>1519</v>
      </c>
      <c r="E13" s="52">
        <v>43</v>
      </c>
      <c r="F13" s="67"/>
      <c r="G13" s="64"/>
      <c r="H13" s="66"/>
      <c r="I13" s="67"/>
      <c r="J13" s="64"/>
      <c r="K13" s="66"/>
      <c r="R13" s="4"/>
      <c r="S13" s="47"/>
      <c r="T13" s="11"/>
    </row>
    <row r="14" spans="1:20" s="58" customFormat="1" ht="15" customHeight="1" x14ac:dyDescent="0.25">
      <c r="A14" s="165">
        <v>9</v>
      </c>
      <c r="B14" s="51" t="str">
        <f>'TOP6'!E35</f>
        <v>Okahandja</v>
      </c>
      <c r="C14" s="54">
        <f>'TOP6'!K35</f>
        <v>235.6</v>
      </c>
      <c r="D14" s="53">
        <f>'TOP6'!L35</f>
        <v>1502</v>
      </c>
      <c r="E14" s="52">
        <v>42</v>
      </c>
      <c r="F14" s="67"/>
      <c r="G14" s="64"/>
      <c r="H14" s="66"/>
      <c r="I14" s="67"/>
      <c r="J14" s="64"/>
      <c r="K14" s="66"/>
      <c r="R14" s="4"/>
      <c r="S14" s="47"/>
      <c r="T14" s="11"/>
    </row>
    <row r="15" spans="1:20" s="58" customFormat="1" ht="15.75" x14ac:dyDescent="0.25">
      <c r="A15" s="165">
        <v>10</v>
      </c>
      <c r="B15" s="51" t="str">
        <f>'TOP6'!E29</f>
        <v>Namib Park</v>
      </c>
      <c r="C15" s="54">
        <f>'TOP6'!K29</f>
        <v>153.69999999999999</v>
      </c>
      <c r="D15" s="53">
        <f>'TOP6'!L29</f>
        <v>1491</v>
      </c>
      <c r="E15" s="52">
        <v>41</v>
      </c>
      <c r="F15" s="67"/>
      <c r="G15" s="64"/>
      <c r="H15" s="66"/>
      <c r="I15" s="67"/>
      <c r="J15" s="64"/>
      <c r="K15" s="66"/>
      <c r="R15" s="4"/>
      <c r="S15" s="47"/>
      <c r="T15" s="11"/>
    </row>
    <row r="16" spans="1:20" s="58" customFormat="1" ht="15.75" x14ac:dyDescent="0.25">
      <c r="A16" s="165">
        <v>11</v>
      </c>
      <c r="B16" s="51" t="str">
        <f>'TOP6'!E71</f>
        <v>Steenbras</v>
      </c>
      <c r="C16" s="54">
        <f>'TOP6'!K71</f>
        <v>228.79999999999998</v>
      </c>
      <c r="D16" s="53">
        <f>'TOP6'!L71</f>
        <v>1373</v>
      </c>
      <c r="E16" s="52">
        <v>40</v>
      </c>
      <c r="F16" s="67"/>
      <c r="G16" s="64"/>
      <c r="H16" s="66"/>
      <c r="I16" s="67"/>
      <c r="J16" s="64"/>
      <c r="K16" s="66"/>
      <c r="R16" s="4"/>
      <c r="S16" s="47"/>
      <c r="T16" s="11"/>
    </row>
    <row r="17" spans="1:20" s="58" customFormat="1" ht="15.75" x14ac:dyDescent="0.25">
      <c r="A17" s="165">
        <v>12</v>
      </c>
      <c r="B17" s="51" t="str">
        <f>'TOP6'!E11</f>
        <v>Benguella</v>
      </c>
      <c r="C17" s="54">
        <f>'TOP6'!K11</f>
        <v>109.99999999999999</v>
      </c>
      <c r="D17" s="53">
        <f>'TOP6'!L11</f>
        <v>1360</v>
      </c>
      <c r="E17" s="52">
        <v>39</v>
      </c>
      <c r="F17" s="67"/>
      <c r="G17" s="64"/>
      <c r="H17" s="66"/>
      <c r="I17" s="67"/>
      <c r="J17" s="64"/>
      <c r="K17" s="66"/>
      <c r="R17" s="4"/>
      <c r="S17" s="47"/>
      <c r="T17" s="11"/>
    </row>
    <row r="18" spans="1:20" s="58" customFormat="1" ht="15.75" x14ac:dyDescent="0.25">
      <c r="A18" s="165">
        <v>13</v>
      </c>
      <c r="B18" s="51" t="str">
        <f>'TOP6'!E85</f>
        <v>Welwitschia</v>
      </c>
      <c r="C18" s="54">
        <f>'TOP6'!K85</f>
        <v>105.40000000000002</v>
      </c>
      <c r="D18" s="53">
        <f>'TOP6'!L85</f>
        <v>1175</v>
      </c>
      <c r="E18" s="52">
        <v>38</v>
      </c>
      <c r="F18" s="67"/>
      <c r="G18" s="64"/>
      <c r="H18" s="66"/>
      <c r="I18" s="67"/>
      <c r="J18" s="64"/>
      <c r="K18" s="66"/>
      <c r="R18" s="4"/>
      <c r="S18" s="47"/>
      <c r="T18" s="11"/>
    </row>
    <row r="19" spans="1:20" s="58" customFormat="1" ht="16.5" thickBot="1" x14ac:dyDescent="0.3">
      <c r="A19" s="302">
        <v>14</v>
      </c>
      <c r="B19" s="166" t="str">
        <f>'TOP6'!E65</f>
        <v>Seagull Angling Club Coastal</v>
      </c>
      <c r="C19" s="50">
        <f>'TOP6'!K65</f>
        <v>81.199999999999989</v>
      </c>
      <c r="D19" s="49">
        <f>'TOP6'!L65</f>
        <v>1046</v>
      </c>
      <c r="E19" s="48">
        <v>37</v>
      </c>
      <c r="F19" s="67"/>
      <c r="G19" s="64"/>
      <c r="H19" s="66"/>
      <c r="I19" s="67"/>
      <c r="J19" s="64"/>
      <c r="K19" s="66"/>
      <c r="R19" s="4"/>
      <c r="S19" s="47"/>
      <c r="T19" s="11"/>
    </row>
    <row r="20" spans="1:20" s="58" customFormat="1" ht="16.5" hidden="1" thickBot="1" x14ac:dyDescent="0.3">
      <c r="A20" s="154">
        <v>15</v>
      </c>
      <c r="B20" s="155"/>
      <c r="C20" s="162"/>
      <c r="D20" s="163"/>
      <c r="E20" s="164"/>
      <c r="F20" s="64"/>
      <c r="G20" s="63"/>
      <c r="H20" s="62"/>
      <c r="I20" s="67"/>
      <c r="J20" s="64"/>
      <c r="K20" s="66"/>
      <c r="R20" s="4"/>
      <c r="S20" s="47"/>
      <c r="T20" s="11"/>
    </row>
    <row r="21" spans="1:20" s="58" customFormat="1" ht="16.5" thickBot="1" x14ac:dyDescent="0.3"/>
    <row r="22" spans="1:20" s="58" customFormat="1" ht="16.5" thickBot="1" x14ac:dyDescent="0.3">
      <c r="C22" s="317" t="s">
        <v>2058</v>
      </c>
      <c r="D22" s="318"/>
      <c r="E22" s="319"/>
      <c r="F22" s="320" t="s">
        <v>1925</v>
      </c>
      <c r="G22" s="320"/>
      <c r="H22" s="321"/>
      <c r="I22" s="317" t="s">
        <v>1926</v>
      </c>
      <c r="J22" s="320"/>
      <c r="K22" s="321"/>
      <c r="L22" s="311" t="s">
        <v>1930</v>
      </c>
      <c r="M22" s="322"/>
      <c r="N22" s="323"/>
      <c r="O22" s="311" t="s">
        <v>1947</v>
      </c>
      <c r="P22" s="312"/>
      <c r="Q22" s="313"/>
      <c r="R22" s="311" t="s">
        <v>1951</v>
      </c>
      <c r="S22" s="312"/>
      <c r="T22" s="313"/>
    </row>
    <row r="23" spans="1:20" ht="48" thickBot="1" x14ac:dyDescent="0.3">
      <c r="A23" s="284"/>
      <c r="B23" s="285" t="s">
        <v>526</v>
      </c>
      <c r="C23" s="286" t="s">
        <v>1917</v>
      </c>
      <c r="D23" s="287" t="s">
        <v>1911</v>
      </c>
      <c r="E23" s="288" t="s">
        <v>1916</v>
      </c>
      <c r="F23" s="156" t="s">
        <v>1917</v>
      </c>
      <c r="G23" s="157" t="s">
        <v>1911</v>
      </c>
      <c r="H23" s="158" t="s">
        <v>1916</v>
      </c>
      <c r="I23" s="248" t="s">
        <v>1917</v>
      </c>
      <c r="J23" s="249" t="s">
        <v>1911</v>
      </c>
      <c r="K23" s="250" t="s">
        <v>1916</v>
      </c>
      <c r="L23" s="156" t="s">
        <v>1917</v>
      </c>
      <c r="M23" s="157" t="s">
        <v>1911</v>
      </c>
      <c r="N23" s="158" t="s">
        <v>1916</v>
      </c>
      <c r="O23" s="156" t="s">
        <v>1917</v>
      </c>
      <c r="P23" s="157" t="s">
        <v>1911</v>
      </c>
      <c r="Q23" s="158" t="s">
        <v>1916</v>
      </c>
      <c r="R23" s="156" t="s">
        <v>1917</v>
      </c>
      <c r="S23" s="157" t="s">
        <v>1911</v>
      </c>
      <c r="T23" s="158" t="s">
        <v>1916</v>
      </c>
    </row>
    <row r="24" spans="1:20" ht="15.75" x14ac:dyDescent="0.25">
      <c r="A24" s="240">
        <v>1</v>
      </c>
      <c r="B24" s="292" t="s">
        <v>44</v>
      </c>
      <c r="C24" s="289">
        <f>SUM(F24,I24,L24,O24,R24)</f>
        <v>960.8</v>
      </c>
      <c r="D24" s="242">
        <f>SUM(G24,J24,M24,P24,S24)</f>
        <v>6665</v>
      </c>
      <c r="E24" s="243">
        <f>SUM(H24,K24,N24,Q24,T24)</f>
        <v>192</v>
      </c>
      <c r="F24" s="281">
        <v>359.9</v>
      </c>
      <c r="G24" s="56">
        <v>1627</v>
      </c>
      <c r="H24" s="55">
        <v>47</v>
      </c>
      <c r="I24" s="251">
        <v>312.5</v>
      </c>
      <c r="J24" s="251">
        <v>1741</v>
      </c>
      <c r="K24" s="251">
        <v>50</v>
      </c>
      <c r="L24" s="57">
        <v>38.599999999999994</v>
      </c>
      <c r="M24" s="56">
        <v>1666</v>
      </c>
      <c r="N24" s="55">
        <v>47</v>
      </c>
      <c r="O24" s="57">
        <v>249.79999999999998</v>
      </c>
      <c r="P24" s="56">
        <v>1631</v>
      </c>
      <c r="Q24" s="55">
        <v>48</v>
      </c>
      <c r="R24" s="57"/>
      <c r="S24" s="56"/>
      <c r="T24" s="55"/>
    </row>
    <row r="25" spans="1:20" ht="15.75" x14ac:dyDescent="0.25">
      <c r="A25" s="241">
        <v>2</v>
      </c>
      <c r="B25" s="293" t="s">
        <v>39</v>
      </c>
      <c r="C25" s="290">
        <f>SUM(F25,I25,L25,O25,R25)</f>
        <v>936.10000000000014</v>
      </c>
      <c r="D25" s="244">
        <f>SUM(G25,J25,M25,P25,S25)</f>
        <v>6575</v>
      </c>
      <c r="E25" s="245">
        <f>SUM(H25,K25,N25,Q25,T25)</f>
        <v>191</v>
      </c>
      <c r="F25" s="282">
        <v>389.1</v>
      </c>
      <c r="G25" s="53">
        <v>1680</v>
      </c>
      <c r="H25" s="52">
        <v>49</v>
      </c>
      <c r="I25" s="252">
        <v>135.80000000000001</v>
      </c>
      <c r="J25" s="253">
        <v>1570</v>
      </c>
      <c r="K25" s="254">
        <v>45</v>
      </c>
      <c r="L25" s="54">
        <v>46.800000000000004</v>
      </c>
      <c r="M25" s="53">
        <v>1681</v>
      </c>
      <c r="N25" s="52">
        <v>48</v>
      </c>
      <c r="O25" s="54">
        <v>364.40000000000009</v>
      </c>
      <c r="P25" s="53">
        <v>1644</v>
      </c>
      <c r="Q25" s="52">
        <v>49</v>
      </c>
      <c r="R25" s="54"/>
      <c r="S25" s="53"/>
      <c r="T25" s="52"/>
    </row>
    <row r="26" spans="1:20" ht="15.75" x14ac:dyDescent="0.25">
      <c r="A26" s="241">
        <v>3</v>
      </c>
      <c r="B26" s="293" t="s">
        <v>37</v>
      </c>
      <c r="C26" s="290">
        <f>SUM(F26,I26,L26,O26,R26)</f>
        <v>864.89999999999986</v>
      </c>
      <c r="D26" s="244">
        <f>SUM(G26,J26,M26,P26,S26)</f>
        <v>6018</v>
      </c>
      <c r="E26" s="245">
        <f>SUM(H26,K26,N26,Q26,T26)</f>
        <v>190</v>
      </c>
      <c r="F26" s="282">
        <v>414.8</v>
      </c>
      <c r="G26" s="53">
        <v>1706</v>
      </c>
      <c r="H26" s="52">
        <v>50</v>
      </c>
      <c r="I26" s="252">
        <v>110.2</v>
      </c>
      <c r="J26" s="253">
        <v>1642</v>
      </c>
      <c r="K26" s="254">
        <v>48</v>
      </c>
      <c r="L26" s="54">
        <v>3.3000000000000003</v>
      </c>
      <c r="M26" s="53">
        <v>972</v>
      </c>
      <c r="N26" s="52">
        <v>42</v>
      </c>
      <c r="O26" s="54">
        <v>336.59999999999997</v>
      </c>
      <c r="P26" s="53">
        <v>1698</v>
      </c>
      <c r="Q26" s="52">
        <v>50</v>
      </c>
      <c r="R26" s="54"/>
      <c r="S26" s="53"/>
      <c r="T26" s="52"/>
    </row>
    <row r="27" spans="1:20" ht="15.75" x14ac:dyDescent="0.25">
      <c r="A27" s="241">
        <v>4</v>
      </c>
      <c r="B27" s="293" t="s">
        <v>42</v>
      </c>
      <c r="C27" s="290">
        <f>SUM(F27,I27,L27,O27,R27)</f>
        <v>683.8</v>
      </c>
      <c r="D27" s="244">
        <f>SUM(G27,J27,M27,P27,S27)</f>
        <v>6462</v>
      </c>
      <c r="E27" s="245">
        <f>SUM(H27,K27,N27,Q27,T27)</f>
        <v>187</v>
      </c>
      <c r="F27" s="282">
        <v>360</v>
      </c>
      <c r="G27" s="53">
        <v>1645</v>
      </c>
      <c r="H27" s="52">
        <v>48</v>
      </c>
      <c r="I27" s="252">
        <v>69.599999999999994</v>
      </c>
      <c r="J27" s="253">
        <v>1549</v>
      </c>
      <c r="K27" s="254">
        <v>44</v>
      </c>
      <c r="L27" s="54">
        <v>48.899999999999991</v>
      </c>
      <c r="M27" s="53">
        <v>1686</v>
      </c>
      <c r="N27" s="52">
        <v>49</v>
      </c>
      <c r="O27" s="54">
        <v>205.3</v>
      </c>
      <c r="P27" s="53">
        <v>1582</v>
      </c>
      <c r="Q27" s="52">
        <v>46</v>
      </c>
      <c r="R27" s="54"/>
      <c r="S27" s="53"/>
      <c r="T27" s="52"/>
    </row>
    <row r="28" spans="1:20" ht="15.75" x14ac:dyDescent="0.25">
      <c r="A28" s="241">
        <v>5</v>
      </c>
      <c r="B28" s="293" t="s">
        <v>38</v>
      </c>
      <c r="C28" s="290">
        <f>SUM(F28,I28,L28,O28,R28)</f>
        <v>834.3</v>
      </c>
      <c r="D28" s="244">
        <f>SUM(G28,J28,M28,P28,S28)</f>
        <v>6467</v>
      </c>
      <c r="E28" s="245">
        <f>SUM(H28,K28,N28,Q28,T28)</f>
        <v>186</v>
      </c>
      <c r="F28" s="282">
        <v>322.59999999999997</v>
      </c>
      <c r="G28" s="53">
        <v>1595</v>
      </c>
      <c r="H28" s="52">
        <v>46</v>
      </c>
      <c r="I28" s="252">
        <v>196.20000000000002</v>
      </c>
      <c r="J28" s="253">
        <v>1613</v>
      </c>
      <c r="K28" s="254">
        <v>46</v>
      </c>
      <c r="L28" s="54">
        <v>70.100000000000009</v>
      </c>
      <c r="M28" s="53">
        <v>1724</v>
      </c>
      <c r="N28" s="52">
        <v>50</v>
      </c>
      <c r="O28" s="54">
        <v>245.4</v>
      </c>
      <c r="P28" s="53">
        <v>1535</v>
      </c>
      <c r="Q28" s="52">
        <v>44</v>
      </c>
      <c r="R28" s="54"/>
      <c r="S28" s="53"/>
      <c r="T28" s="52"/>
    </row>
    <row r="29" spans="1:20" ht="15.75" x14ac:dyDescent="0.25">
      <c r="A29" s="241">
        <v>6</v>
      </c>
      <c r="B29" s="293" t="s">
        <v>43</v>
      </c>
      <c r="C29" s="290">
        <f>SUM(F29,I29,L29,O29,R29)</f>
        <v>698.69999999999982</v>
      </c>
      <c r="D29" s="244">
        <f>SUM(G29,J29,M29,P29,S29)</f>
        <v>6435</v>
      </c>
      <c r="E29" s="245">
        <f>SUM(H29,K29,N29,Q29,T29)</f>
        <v>184</v>
      </c>
      <c r="F29" s="282">
        <v>258.29999999999995</v>
      </c>
      <c r="G29" s="53">
        <v>1560</v>
      </c>
      <c r="H29" s="52">
        <v>45</v>
      </c>
      <c r="I29" s="252">
        <v>238.4</v>
      </c>
      <c r="J29" s="253">
        <v>1695</v>
      </c>
      <c r="K29" s="254">
        <v>49</v>
      </c>
      <c r="L29" s="54">
        <v>21.900000000000002</v>
      </c>
      <c r="M29" s="53">
        <v>1632</v>
      </c>
      <c r="N29" s="52">
        <v>45</v>
      </c>
      <c r="O29" s="54">
        <v>180.09999999999997</v>
      </c>
      <c r="P29" s="53">
        <v>1548</v>
      </c>
      <c r="Q29" s="52">
        <v>45</v>
      </c>
      <c r="R29" s="54"/>
      <c r="S29" s="53"/>
      <c r="T29" s="52"/>
    </row>
    <row r="30" spans="1:20" ht="15.75" x14ac:dyDescent="0.25">
      <c r="A30" s="241">
        <v>7</v>
      </c>
      <c r="B30" s="293" t="s">
        <v>47</v>
      </c>
      <c r="C30" s="290">
        <f>SUM(F30,I30,L30,O30,R30)</f>
        <v>662.8</v>
      </c>
      <c r="D30" s="244">
        <f>SUM(G30,J30,M30,P30,S30)</f>
        <v>6212</v>
      </c>
      <c r="E30" s="245">
        <f>SUM(H30,K30,N30,Q30,T30)</f>
        <v>175</v>
      </c>
      <c r="F30" s="282">
        <v>218.7</v>
      </c>
      <c r="G30" s="53">
        <v>1475</v>
      </c>
      <c r="H30" s="52">
        <v>42</v>
      </c>
      <c r="I30" s="252">
        <v>168.7</v>
      </c>
      <c r="J30" s="253">
        <v>1622</v>
      </c>
      <c r="K30" s="254">
        <v>47</v>
      </c>
      <c r="L30" s="54">
        <v>39.799999999999997</v>
      </c>
      <c r="M30" s="53">
        <v>1613</v>
      </c>
      <c r="N30" s="52">
        <v>44</v>
      </c>
      <c r="O30" s="54">
        <v>235.6</v>
      </c>
      <c r="P30" s="53">
        <v>1502</v>
      </c>
      <c r="Q30" s="52">
        <v>42</v>
      </c>
      <c r="R30" s="54"/>
      <c r="S30" s="53"/>
      <c r="T30" s="52"/>
    </row>
    <row r="31" spans="1:20" ht="15.75" x14ac:dyDescent="0.25">
      <c r="A31" s="241">
        <v>8</v>
      </c>
      <c r="B31" s="293" t="s">
        <v>40</v>
      </c>
      <c r="C31" s="290">
        <f>SUM(F31,I31,L31,O31,R31)</f>
        <v>499.1</v>
      </c>
      <c r="D31" s="244">
        <f>SUM(G31,J31,M31,P31,S31)</f>
        <v>6083</v>
      </c>
      <c r="E31" s="245">
        <f>SUM(H31,K31,N31,Q31,T31)</f>
        <v>172</v>
      </c>
      <c r="F31" s="282">
        <v>269.10000000000002</v>
      </c>
      <c r="G31" s="53">
        <v>1532</v>
      </c>
      <c r="H31" s="52">
        <v>44</v>
      </c>
      <c r="I31" s="252">
        <v>49</v>
      </c>
      <c r="J31" s="253">
        <v>1417</v>
      </c>
      <c r="K31" s="254">
        <v>41</v>
      </c>
      <c r="L31" s="54">
        <v>27.299999999999997</v>
      </c>
      <c r="M31" s="53">
        <v>1643</v>
      </c>
      <c r="N31" s="52">
        <v>46</v>
      </c>
      <c r="O31" s="54">
        <v>153.69999999999999</v>
      </c>
      <c r="P31" s="53">
        <v>1491</v>
      </c>
      <c r="Q31" s="52">
        <v>41</v>
      </c>
      <c r="R31" s="54"/>
      <c r="S31" s="53"/>
      <c r="T31" s="52"/>
    </row>
    <row r="32" spans="1:20" ht="15.75" x14ac:dyDescent="0.25">
      <c r="A32" s="241">
        <v>9</v>
      </c>
      <c r="B32" s="293" t="s">
        <v>50</v>
      </c>
      <c r="C32" s="290">
        <f>SUM(F32,I32,L32,O32,R32)</f>
        <v>429.79999999999995</v>
      </c>
      <c r="D32" s="244">
        <f>SUM(G32,J32,M32,P32,S32)</f>
        <v>5597</v>
      </c>
      <c r="E32" s="245">
        <f>SUM(H32,K32,N32,Q32,T32)</f>
        <v>166</v>
      </c>
      <c r="F32" s="282">
        <v>222.7</v>
      </c>
      <c r="G32" s="53">
        <v>1456</v>
      </c>
      <c r="H32" s="52">
        <v>41</v>
      </c>
      <c r="I32" s="252">
        <v>89.7</v>
      </c>
      <c r="J32" s="253">
        <v>1477</v>
      </c>
      <c r="K32" s="254">
        <v>43</v>
      </c>
      <c r="L32" s="54">
        <v>7.3999999999999995</v>
      </c>
      <c r="M32" s="53">
        <v>1304</v>
      </c>
      <c r="N32" s="52">
        <v>43</v>
      </c>
      <c r="O32" s="54">
        <v>109.99999999999999</v>
      </c>
      <c r="P32" s="53">
        <v>1360</v>
      </c>
      <c r="Q32" s="52">
        <v>39</v>
      </c>
      <c r="R32" s="54"/>
      <c r="S32" s="53"/>
      <c r="T32" s="52"/>
    </row>
    <row r="33" spans="1:20" ht="15.75" x14ac:dyDescent="0.25">
      <c r="A33" s="241">
        <v>10</v>
      </c>
      <c r="B33" s="293" t="s">
        <v>49</v>
      </c>
      <c r="C33" s="290">
        <f>SUM(F33,I33,L33,O33,R33)</f>
        <v>568</v>
      </c>
      <c r="D33" s="244">
        <f>SUM(G33,J33,M33,P33,S33)</f>
        <v>4848</v>
      </c>
      <c r="E33" s="245">
        <f>SUM(H33,K33,N33,Q33,T33)</f>
        <v>166</v>
      </c>
      <c r="F33" s="282">
        <v>197.79999999999998</v>
      </c>
      <c r="G33" s="53">
        <v>1356</v>
      </c>
      <c r="H33" s="52">
        <v>40</v>
      </c>
      <c r="I33" s="252">
        <v>101.6</v>
      </c>
      <c r="J33" s="253">
        <v>1171</v>
      </c>
      <c r="K33" s="254">
        <v>38</v>
      </c>
      <c r="L33" s="54">
        <v>2.4</v>
      </c>
      <c r="M33" s="53">
        <v>718</v>
      </c>
      <c r="N33" s="52">
        <v>41</v>
      </c>
      <c r="O33" s="54">
        <v>266.2</v>
      </c>
      <c r="P33" s="53">
        <v>1603</v>
      </c>
      <c r="Q33" s="52">
        <v>47</v>
      </c>
      <c r="R33" s="54"/>
      <c r="S33" s="53"/>
      <c r="T33" s="52"/>
    </row>
    <row r="34" spans="1:20" ht="15.75" x14ac:dyDescent="0.25">
      <c r="A34" s="241">
        <v>11</v>
      </c>
      <c r="B34" s="293" t="s">
        <v>2078</v>
      </c>
      <c r="C34" s="290">
        <f>SUM(F34,I34,L34,O34,R34)</f>
        <v>384.5</v>
      </c>
      <c r="D34" s="244">
        <f>SUM(G34,J34,M34,P34,S34)</f>
        <v>4785</v>
      </c>
      <c r="E34" s="245">
        <f>SUM(H34,K34,N34,Q34,T34)</f>
        <v>160</v>
      </c>
      <c r="F34" s="282">
        <v>173.9</v>
      </c>
      <c r="G34" s="53">
        <v>1249</v>
      </c>
      <c r="H34" s="52">
        <v>38</v>
      </c>
      <c r="I34" s="252">
        <v>29.7</v>
      </c>
      <c r="J34" s="253">
        <v>1322</v>
      </c>
      <c r="K34" s="254">
        <v>40</v>
      </c>
      <c r="L34" s="54">
        <v>1.6</v>
      </c>
      <c r="M34" s="53">
        <v>695</v>
      </c>
      <c r="N34" s="52">
        <v>39</v>
      </c>
      <c r="O34" s="54">
        <v>179.29999999999998</v>
      </c>
      <c r="P34" s="53">
        <v>1519</v>
      </c>
      <c r="Q34" s="52">
        <v>43</v>
      </c>
      <c r="R34" s="54"/>
      <c r="S34" s="53"/>
      <c r="T34" s="52"/>
    </row>
    <row r="35" spans="1:20" ht="15.75" x14ac:dyDescent="0.25">
      <c r="A35" s="241">
        <v>12</v>
      </c>
      <c r="B35" s="293" t="s">
        <v>48</v>
      </c>
      <c r="C35" s="290">
        <f>SUM(F35,I35,L35,O35,R35)</f>
        <v>411.79999999999995</v>
      </c>
      <c r="D35" s="244">
        <f>SUM(G35,J35,M35,P35,S35)</f>
        <v>4757</v>
      </c>
      <c r="E35" s="245">
        <f>SUM(H35,K35,N35,Q35,T35)</f>
        <v>159</v>
      </c>
      <c r="F35" s="282">
        <v>126.3</v>
      </c>
      <c r="G35" s="53">
        <v>1220</v>
      </c>
      <c r="H35" s="52">
        <v>37</v>
      </c>
      <c r="I35" s="252">
        <v>54.7</v>
      </c>
      <c r="J35" s="253">
        <v>1457</v>
      </c>
      <c r="K35" s="254">
        <v>42</v>
      </c>
      <c r="L35" s="54">
        <v>2</v>
      </c>
      <c r="M35" s="53">
        <v>707</v>
      </c>
      <c r="N35" s="52">
        <v>40</v>
      </c>
      <c r="O35" s="54">
        <v>228.79999999999998</v>
      </c>
      <c r="P35" s="53">
        <v>1373</v>
      </c>
      <c r="Q35" s="52">
        <v>40</v>
      </c>
      <c r="R35" s="54"/>
      <c r="S35" s="53"/>
      <c r="T35" s="52"/>
    </row>
    <row r="36" spans="1:20" ht="15.75" x14ac:dyDescent="0.25">
      <c r="A36" s="241">
        <v>13</v>
      </c>
      <c r="B36" s="293" t="s">
        <v>2079</v>
      </c>
      <c r="C36" s="290">
        <f>SUM(F36,I36,L36,O36,R36)</f>
        <v>331.6</v>
      </c>
      <c r="D36" s="244">
        <f>SUM(G36,J36,M36,P36,S36)</f>
        <v>3247</v>
      </c>
      <c r="E36" s="245">
        <f>SUM(H36,K36,N36,Q36,T36)</f>
        <v>154</v>
      </c>
      <c r="F36" s="282">
        <v>228.10000000000002</v>
      </c>
      <c r="G36" s="53">
        <v>1490</v>
      </c>
      <c r="H36" s="52">
        <v>43</v>
      </c>
      <c r="I36" s="252">
        <v>22.299999999999997</v>
      </c>
      <c r="J36" s="253">
        <v>711</v>
      </c>
      <c r="K36" s="254">
        <v>37</v>
      </c>
      <c r="L36" s="54">
        <v>0</v>
      </c>
      <c r="M36" s="53">
        <v>0</v>
      </c>
      <c r="N36" s="52">
        <v>37</v>
      </c>
      <c r="O36" s="54">
        <v>81.199999999999989</v>
      </c>
      <c r="P36" s="53">
        <v>1046</v>
      </c>
      <c r="Q36" s="52">
        <v>37</v>
      </c>
      <c r="R36" s="54"/>
      <c r="S36" s="53"/>
      <c r="T36" s="52"/>
    </row>
    <row r="37" spans="1:20" ht="16.5" thickBot="1" x14ac:dyDescent="0.3">
      <c r="A37" s="303">
        <v>14</v>
      </c>
      <c r="B37" s="294" t="s">
        <v>41</v>
      </c>
      <c r="C37" s="291">
        <f>SUM(F37,I37,L37,O37,R37)</f>
        <v>343.2</v>
      </c>
      <c r="D37" s="246">
        <f>SUM(G37,J37,M37,P37,S37)</f>
        <v>4330</v>
      </c>
      <c r="E37" s="247">
        <f>SUM(H37,K37,N37,Q37,T37)</f>
        <v>154</v>
      </c>
      <c r="F37" s="283">
        <v>174.2</v>
      </c>
      <c r="G37" s="49">
        <v>1302</v>
      </c>
      <c r="H37" s="48">
        <v>39</v>
      </c>
      <c r="I37" s="255">
        <v>58.899999999999991</v>
      </c>
      <c r="J37" s="256">
        <v>1313</v>
      </c>
      <c r="K37" s="257">
        <v>39</v>
      </c>
      <c r="L37" s="50">
        <v>4.6999999999999993</v>
      </c>
      <c r="M37" s="49">
        <v>540</v>
      </c>
      <c r="N37" s="48">
        <v>38</v>
      </c>
      <c r="O37" s="50">
        <v>105.40000000000002</v>
      </c>
      <c r="P37" s="49">
        <v>1175</v>
      </c>
      <c r="Q37" s="48">
        <v>38</v>
      </c>
      <c r="R37" s="50"/>
      <c r="S37" s="49"/>
      <c r="T37" s="48"/>
    </row>
    <row r="38" spans="1:20" ht="16.5" hidden="1" thickBot="1" x14ac:dyDescent="0.3">
      <c r="A38" s="154">
        <v>15</v>
      </c>
      <c r="B38" s="155" t="s">
        <v>41</v>
      </c>
      <c r="C38" s="159">
        <f t="shared" ref="C38" si="0">SUM(F38,I38,L38,O38,R38)</f>
        <v>0</v>
      </c>
      <c r="D38" s="160">
        <f t="shared" ref="D38" si="1">SUM(G38,J38,M38,P38,S38)</f>
        <v>0</v>
      </c>
      <c r="E38" s="161">
        <f t="shared" ref="E38" si="2">SUM(H38,K38,N38,Q38,T38)</f>
        <v>0</v>
      </c>
      <c r="F38" s="162"/>
      <c r="G38" s="163"/>
      <c r="H38" s="164"/>
      <c r="I38" s="162"/>
      <c r="J38" s="163"/>
      <c r="K38" s="164"/>
      <c r="L38" s="162"/>
      <c r="M38" s="163"/>
      <c r="N38" s="164"/>
      <c r="O38" s="162"/>
      <c r="P38" s="163"/>
      <c r="Q38" s="164"/>
      <c r="R38" s="162"/>
      <c r="S38" s="163"/>
      <c r="T38" s="164"/>
    </row>
  </sheetData>
  <autoFilter ref="A23:T23" xr:uid="{00000000-0001-0000-0500-000000000000}">
    <sortState xmlns:xlrd2="http://schemas.microsoft.com/office/spreadsheetml/2017/richdata2" ref="A24:T37">
      <sortCondition descending="1" ref="E23"/>
    </sortState>
  </autoFilter>
  <sortState xmlns:xlrd2="http://schemas.microsoft.com/office/spreadsheetml/2017/richdata2" ref="H6:K20">
    <sortCondition descending="1" ref="J6"/>
  </sortState>
  <mergeCells count="9">
    <mergeCell ref="I4:K4"/>
    <mergeCell ref="R22:T22"/>
    <mergeCell ref="O22:Q22"/>
    <mergeCell ref="C4:E4"/>
    <mergeCell ref="C22:E22"/>
    <mergeCell ref="F22:H22"/>
    <mergeCell ref="I22:K22"/>
    <mergeCell ref="L22:N22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67"/>
  <sheetViews>
    <sheetView zoomScale="78" zoomScaleNormal="78" workbookViewId="0">
      <selection activeCell="C9" sqref="C9"/>
    </sheetView>
  </sheetViews>
  <sheetFormatPr defaultRowHeight="12.75" x14ac:dyDescent="0.2"/>
  <cols>
    <col min="1" max="1" width="13.7109375" customWidth="1"/>
    <col min="2" max="2" width="15.85546875" customWidth="1"/>
    <col min="3" max="3" width="18.42578125" bestFit="1" customWidth="1"/>
    <col min="4" max="4" width="26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8" s="4" customFormat="1" ht="13.5" x14ac:dyDescent="0.25">
      <c r="F1" s="6"/>
      <c r="G1" s="7"/>
      <c r="H1" s="5"/>
      <c r="I1" s="8"/>
      <c r="J1" s="5"/>
      <c r="K1" s="5"/>
    </row>
    <row r="2" spans="1:18" s="4" customFormat="1" ht="13.5" x14ac:dyDescent="0.25">
      <c r="A2" s="105" t="s">
        <v>522</v>
      </c>
      <c r="B2" s="106" t="s">
        <v>2112</v>
      </c>
      <c r="C2" s="325" t="str">
        <f>$B$3&amp;" "&amp; Individuals!$D$3</f>
        <v>Men Senior (All) Inter Club 4th Leg 2021</v>
      </c>
      <c r="D2" s="325"/>
      <c r="E2" s="325"/>
      <c r="F2" s="325"/>
      <c r="G2" s="325"/>
      <c r="H2" s="325"/>
      <c r="I2" s="33"/>
      <c r="J2" s="5"/>
      <c r="K2" s="5"/>
    </row>
    <row r="3" spans="1:18" ht="20.25" x14ac:dyDescent="0.3">
      <c r="A3" s="109" t="s">
        <v>4</v>
      </c>
      <c r="B3" s="106" t="s">
        <v>1376</v>
      </c>
      <c r="D3" s="34" t="s">
        <v>1846</v>
      </c>
    </row>
    <row r="5" spans="1:18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5" t="s">
        <v>532</v>
      </c>
      <c r="F5" s="305" t="s">
        <v>1380</v>
      </c>
      <c r="G5" s="305" t="s">
        <v>1207</v>
      </c>
      <c r="H5" s="305" t="s">
        <v>1381</v>
      </c>
      <c r="I5" s="103" t="s">
        <v>1511</v>
      </c>
    </row>
    <row r="6" spans="1:18" x14ac:dyDescent="0.2">
      <c r="A6" s="106" t="s">
        <v>1576</v>
      </c>
      <c r="B6" s="106" t="s">
        <v>376</v>
      </c>
      <c r="C6" s="106" t="s">
        <v>254</v>
      </c>
      <c r="D6" s="106" t="s">
        <v>39</v>
      </c>
      <c r="E6" s="131">
        <v>1</v>
      </c>
      <c r="F6" s="131">
        <v>6</v>
      </c>
      <c r="G6" s="132">
        <v>114.60000000000001</v>
      </c>
      <c r="H6" s="132">
        <v>114.60000000000001</v>
      </c>
      <c r="I6" s="18">
        <v>200</v>
      </c>
      <c r="J6">
        <v>1</v>
      </c>
    </row>
    <row r="7" spans="1:18" x14ac:dyDescent="0.2">
      <c r="A7" s="106" t="s">
        <v>1477</v>
      </c>
      <c r="B7" s="106" t="s">
        <v>322</v>
      </c>
      <c r="C7" s="106" t="s">
        <v>137</v>
      </c>
      <c r="D7" s="106" t="s">
        <v>47</v>
      </c>
      <c r="E7" s="131"/>
      <c r="F7" s="131">
        <v>7</v>
      </c>
      <c r="G7" s="132">
        <v>103.5</v>
      </c>
      <c r="H7" s="132">
        <v>103.5</v>
      </c>
      <c r="I7" s="18">
        <f>IF(H7=H6,I6,IF(H7=0,ROUNDDOWN(20,0),I6-J6))</f>
        <v>199</v>
      </c>
      <c r="J7">
        <f>IF(H7&lt;H6,1,IF(H7=H6,J6+1,0))</f>
        <v>1</v>
      </c>
      <c r="N7" s="61">
        <v>1</v>
      </c>
      <c r="O7" s="61" t="s">
        <v>1968</v>
      </c>
      <c r="P7" s="61"/>
      <c r="Q7" s="61" t="s">
        <v>1981</v>
      </c>
      <c r="R7" s="61" t="s">
        <v>1981</v>
      </c>
    </row>
    <row r="8" spans="1:18" x14ac:dyDescent="0.2">
      <c r="A8" s="106" t="s">
        <v>656</v>
      </c>
      <c r="B8" s="106" t="s">
        <v>220</v>
      </c>
      <c r="C8" s="106" t="s">
        <v>1606</v>
      </c>
      <c r="D8" s="106" t="s">
        <v>38</v>
      </c>
      <c r="E8" s="131"/>
      <c r="F8" s="131">
        <v>8</v>
      </c>
      <c r="G8" s="132">
        <v>102.10000000000001</v>
      </c>
      <c r="H8" s="132">
        <v>102.10000000000001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  <c r="N8">
        <v>2</v>
      </c>
      <c r="O8" t="s">
        <v>1969</v>
      </c>
    </row>
    <row r="9" spans="1:18" x14ac:dyDescent="0.2">
      <c r="A9" s="106" t="s">
        <v>1248</v>
      </c>
      <c r="B9" s="106" t="s">
        <v>1258</v>
      </c>
      <c r="C9" s="106" t="s">
        <v>1167</v>
      </c>
      <c r="D9" s="106" t="s">
        <v>49</v>
      </c>
      <c r="E9" s="131"/>
      <c r="F9" s="131">
        <v>3</v>
      </c>
      <c r="G9" s="132">
        <v>82.700000000000017</v>
      </c>
      <c r="H9" s="132">
        <v>82.700000000000017</v>
      </c>
      <c r="I9" s="18">
        <f t="shared" si="0"/>
        <v>197</v>
      </c>
      <c r="J9">
        <f t="shared" si="1"/>
        <v>1</v>
      </c>
      <c r="N9" s="61">
        <v>3</v>
      </c>
      <c r="O9" s="61" t="s">
        <v>1970</v>
      </c>
      <c r="P9" s="61"/>
      <c r="Q9" s="61" t="s">
        <v>1981</v>
      </c>
      <c r="R9" s="61" t="s">
        <v>1981</v>
      </c>
    </row>
    <row r="10" spans="1:18" x14ac:dyDescent="0.2">
      <c r="A10" s="106" t="s">
        <v>591</v>
      </c>
      <c r="B10" s="106" t="s">
        <v>104</v>
      </c>
      <c r="C10" s="106" t="s">
        <v>1988</v>
      </c>
      <c r="D10" s="106" t="s">
        <v>48</v>
      </c>
      <c r="E10" s="131"/>
      <c r="F10" s="131">
        <v>2</v>
      </c>
      <c r="G10" s="132">
        <v>74</v>
      </c>
      <c r="H10" s="132">
        <v>74</v>
      </c>
      <c r="I10" s="18">
        <f t="shared" si="0"/>
        <v>196</v>
      </c>
      <c r="J10">
        <f t="shared" si="1"/>
        <v>1</v>
      </c>
      <c r="N10" s="61">
        <v>4</v>
      </c>
      <c r="O10" s="61" t="s">
        <v>44</v>
      </c>
      <c r="P10" s="61"/>
      <c r="Q10" s="61" t="s">
        <v>1981</v>
      </c>
      <c r="R10" s="61" t="s">
        <v>1981</v>
      </c>
    </row>
    <row r="11" spans="1:18" x14ac:dyDescent="0.2">
      <c r="A11" s="106" t="s">
        <v>1865</v>
      </c>
      <c r="B11" s="106" t="s">
        <v>1579</v>
      </c>
      <c r="C11" s="106" t="s">
        <v>1903</v>
      </c>
      <c r="D11" s="106" t="s">
        <v>37</v>
      </c>
      <c r="E11" s="131"/>
      <c r="F11" s="131">
        <v>1</v>
      </c>
      <c r="G11" s="132">
        <v>64.5</v>
      </c>
      <c r="H11" s="132">
        <v>64.5</v>
      </c>
      <c r="I11" s="18">
        <f t="shared" si="0"/>
        <v>195</v>
      </c>
      <c r="J11">
        <f t="shared" si="1"/>
        <v>1</v>
      </c>
      <c r="N11" s="61">
        <v>5</v>
      </c>
      <c r="O11" s="61" t="s">
        <v>1971</v>
      </c>
      <c r="P11" s="61"/>
      <c r="Q11" s="61" t="s">
        <v>1981</v>
      </c>
      <c r="R11" s="61" t="s">
        <v>1981</v>
      </c>
    </row>
    <row r="12" spans="1:18" x14ac:dyDescent="0.2">
      <c r="A12" s="106" t="s">
        <v>1610</v>
      </c>
      <c r="B12" s="106" t="s">
        <v>262</v>
      </c>
      <c r="C12" s="106" t="s">
        <v>1003</v>
      </c>
      <c r="D12" s="106" t="s">
        <v>2078</v>
      </c>
      <c r="E12" s="131"/>
      <c r="F12" s="131">
        <v>3</v>
      </c>
      <c r="G12" s="132">
        <v>49</v>
      </c>
      <c r="H12" s="132">
        <v>49</v>
      </c>
      <c r="I12" s="18">
        <f t="shared" si="0"/>
        <v>194</v>
      </c>
      <c r="J12">
        <f t="shared" si="1"/>
        <v>1</v>
      </c>
      <c r="N12" s="61">
        <v>6</v>
      </c>
      <c r="O12" s="61" t="s">
        <v>1972</v>
      </c>
      <c r="P12" s="61"/>
      <c r="Q12" s="61" t="s">
        <v>1981</v>
      </c>
      <c r="R12" s="61" t="s">
        <v>1981</v>
      </c>
    </row>
    <row r="13" spans="1:18" x14ac:dyDescent="0.2">
      <c r="A13" s="106" t="s">
        <v>544</v>
      </c>
      <c r="B13" s="106" t="s">
        <v>215</v>
      </c>
      <c r="C13" s="106" t="s">
        <v>216</v>
      </c>
      <c r="D13" s="106" t="s">
        <v>38</v>
      </c>
      <c r="E13" s="131"/>
      <c r="F13" s="131">
        <v>3</v>
      </c>
      <c r="G13" s="132">
        <v>45.4</v>
      </c>
      <c r="H13" s="132">
        <v>45.4</v>
      </c>
      <c r="I13" s="18">
        <f t="shared" si="0"/>
        <v>193</v>
      </c>
      <c r="J13">
        <f t="shared" si="1"/>
        <v>1</v>
      </c>
      <c r="N13" s="61">
        <v>7</v>
      </c>
      <c r="O13" s="61" t="s">
        <v>1973</v>
      </c>
      <c r="P13" s="61"/>
      <c r="Q13" s="61" t="s">
        <v>1981</v>
      </c>
      <c r="R13" s="61" t="s">
        <v>1981</v>
      </c>
    </row>
    <row r="14" spans="1:18" x14ac:dyDescent="0.2">
      <c r="A14" s="106" t="s">
        <v>562</v>
      </c>
      <c r="B14" s="106" t="s">
        <v>1984</v>
      </c>
      <c r="C14" s="106" t="s">
        <v>1985</v>
      </c>
      <c r="D14" s="106" t="s">
        <v>38</v>
      </c>
      <c r="E14" s="131"/>
      <c r="F14" s="131">
        <v>3</v>
      </c>
      <c r="G14" s="132">
        <v>41.8</v>
      </c>
      <c r="H14" s="132">
        <v>41.8</v>
      </c>
      <c r="I14" s="18">
        <f t="shared" si="0"/>
        <v>192</v>
      </c>
      <c r="J14">
        <f t="shared" si="1"/>
        <v>1</v>
      </c>
      <c r="N14" s="61">
        <v>8</v>
      </c>
      <c r="O14" s="61" t="s">
        <v>1974</v>
      </c>
      <c r="P14" s="61"/>
      <c r="Q14" s="61" t="s">
        <v>1981</v>
      </c>
      <c r="R14" s="61" t="s">
        <v>1981</v>
      </c>
    </row>
    <row r="15" spans="1:18" x14ac:dyDescent="0.2">
      <c r="A15" s="106" t="s">
        <v>1761</v>
      </c>
      <c r="B15" s="106" t="s">
        <v>2076</v>
      </c>
      <c r="C15" s="106" t="s">
        <v>137</v>
      </c>
      <c r="D15" s="106" t="s">
        <v>2078</v>
      </c>
      <c r="E15" s="131"/>
      <c r="F15" s="131">
        <v>2</v>
      </c>
      <c r="G15" s="132">
        <v>38.099999999999994</v>
      </c>
      <c r="H15" s="132">
        <v>38.099999999999994</v>
      </c>
      <c r="I15" s="18">
        <f t="shared" si="0"/>
        <v>191</v>
      </c>
      <c r="J15">
        <f t="shared" si="1"/>
        <v>1</v>
      </c>
      <c r="N15" s="61">
        <v>9</v>
      </c>
      <c r="O15" s="61" t="s">
        <v>1975</v>
      </c>
      <c r="P15" s="61"/>
      <c r="Q15" s="61" t="s">
        <v>1981</v>
      </c>
      <c r="R15" s="61" t="s">
        <v>1981</v>
      </c>
    </row>
    <row r="16" spans="1:18" x14ac:dyDescent="0.2">
      <c r="A16" s="106" t="s">
        <v>1310</v>
      </c>
      <c r="B16" s="106" t="s">
        <v>1327</v>
      </c>
      <c r="C16" s="106" t="s">
        <v>263</v>
      </c>
      <c r="D16" s="106" t="s">
        <v>49</v>
      </c>
      <c r="E16" s="131"/>
      <c r="F16" s="131">
        <v>2</v>
      </c>
      <c r="G16" s="132">
        <v>35.200000000000003</v>
      </c>
      <c r="H16" s="132">
        <v>35.200000000000003</v>
      </c>
      <c r="I16" s="18">
        <f t="shared" si="0"/>
        <v>190</v>
      </c>
      <c r="J16">
        <f t="shared" si="1"/>
        <v>1</v>
      </c>
      <c r="N16" s="61">
        <v>10</v>
      </c>
      <c r="O16" s="61" t="s">
        <v>1976</v>
      </c>
      <c r="P16" s="61"/>
      <c r="Q16" s="61" t="s">
        <v>1981</v>
      </c>
      <c r="R16" s="61" t="s">
        <v>1981</v>
      </c>
    </row>
    <row r="17" spans="1:18" x14ac:dyDescent="0.2">
      <c r="A17" s="106" t="s">
        <v>582</v>
      </c>
      <c r="B17" s="106" t="s">
        <v>377</v>
      </c>
      <c r="C17" s="106" t="s">
        <v>378</v>
      </c>
      <c r="D17" s="106" t="s">
        <v>2079</v>
      </c>
      <c r="E17" s="131"/>
      <c r="F17" s="131">
        <v>2</v>
      </c>
      <c r="G17" s="132">
        <v>32.799999999999997</v>
      </c>
      <c r="H17" s="132">
        <v>32.799999999999997</v>
      </c>
      <c r="I17" s="18">
        <f t="shared" si="0"/>
        <v>189</v>
      </c>
      <c r="J17">
        <f t="shared" si="1"/>
        <v>1</v>
      </c>
      <c r="N17" s="61">
        <v>11</v>
      </c>
      <c r="O17" s="61" t="s">
        <v>1977</v>
      </c>
      <c r="P17" s="61"/>
      <c r="Q17" s="61" t="s">
        <v>1981</v>
      </c>
      <c r="R17" s="61" t="s">
        <v>1981</v>
      </c>
    </row>
    <row r="18" spans="1:18" x14ac:dyDescent="0.2">
      <c r="A18" s="106" t="s">
        <v>1214</v>
      </c>
      <c r="B18" s="106" t="s">
        <v>1222</v>
      </c>
      <c r="C18" s="106" t="s">
        <v>1223</v>
      </c>
      <c r="D18" s="106" t="s">
        <v>38</v>
      </c>
      <c r="E18" s="131">
        <v>1</v>
      </c>
      <c r="F18" s="131"/>
      <c r="G18" s="132">
        <v>30</v>
      </c>
      <c r="H18" s="132">
        <v>30</v>
      </c>
      <c r="I18" s="18">
        <f t="shared" si="0"/>
        <v>188</v>
      </c>
      <c r="J18">
        <f t="shared" si="1"/>
        <v>1</v>
      </c>
      <c r="N18" s="61">
        <v>12</v>
      </c>
      <c r="O18" s="61" t="s">
        <v>1978</v>
      </c>
      <c r="P18" s="61"/>
      <c r="Q18" s="61" t="s">
        <v>1981</v>
      </c>
      <c r="R18" s="61" t="s">
        <v>1981</v>
      </c>
    </row>
    <row r="19" spans="1:18" x14ac:dyDescent="0.2">
      <c r="A19" s="106" t="s">
        <v>1475</v>
      </c>
      <c r="B19" s="106" t="s">
        <v>1029</v>
      </c>
      <c r="C19" s="106" t="s">
        <v>1476</v>
      </c>
      <c r="D19" s="106" t="s">
        <v>49</v>
      </c>
      <c r="E19" s="131"/>
      <c r="F19" s="131">
        <v>2</v>
      </c>
      <c r="G19" s="132">
        <v>30</v>
      </c>
      <c r="H19" s="132">
        <v>30</v>
      </c>
      <c r="I19" s="18">
        <f t="shared" si="0"/>
        <v>188</v>
      </c>
      <c r="J19">
        <f t="shared" si="1"/>
        <v>2</v>
      </c>
      <c r="N19" s="61">
        <v>13</v>
      </c>
      <c r="O19" s="61" t="s">
        <v>1979</v>
      </c>
      <c r="P19" s="61"/>
      <c r="Q19" s="61" t="s">
        <v>1981</v>
      </c>
      <c r="R19" s="61" t="s">
        <v>1981</v>
      </c>
    </row>
    <row r="20" spans="1:18" x14ac:dyDescent="0.2">
      <c r="A20" s="106" t="s">
        <v>1833</v>
      </c>
      <c r="B20" s="106" t="s">
        <v>95</v>
      </c>
      <c r="C20" s="106" t="s">
        <v>2036</v>
      </c>
      <c r="D20" s="106" t="s">
        <v>37</v>
      </c>
      <c r="E20" s="131">
        <v>1</v>
      </c>
      <c r="F20" s="131">
        <v>2</v>
      </c>
      <c r="G20" s="132">
        <v>26.4</v>
      </c>
      <c r="H20" s="132">
        <v>26.4</v>
      </c>
      <c r="I20" s="18">
        <f t="shared" si="0"/>
        <v>186</v>
      </c>
      <c r="J20">
        <f t="shared" si="1"/>
        <v>1</v>
      </c>
      <c r="N20" s="61">
        <v>14</v>
      </c>
      <c r="O20" s="61" t="s">
        <v>1980</v>
      </c>
      <c r="P20" s="61"/>
      <c r="Q20" s="61" t="s">
        <v>1981</v>
      </c>
      <c r="R20" s="61" t="s">
        <v>1981</v>
      </c>
    </row>
    <row r="21" spans="1:18" x14ac:dyDescent="0.2">
      <c r="A21" s="106" t="s">
        <v>1863</v>
      </c>
      <c r="B21" s="106" t="s">
        <v>1633</v>
      </c>
      <c r="C21" s="106" t="s">
        <v>1155</v>
      </c>
      <c r="D21" s="106" t="s">
        <v>40</v>
      </c>
      <c r="E21" s="131">
        <v>1</v>
      </c>
      <c r="F21" s="131">
        <v>3</v>
      </c>
      <c r="G21" s="132">
        <v>24.5</v>
      </c>
      <c r="H21" s="132">
        <v>24.5</v>
      </c>
      <c r="I21" s="18">
        <f t="shared" si="0"/>
        <v>185</v>
      </c>
      <c r="J21">
        <f t="shared" si="1"/>
        <v>1</v>
      </c>
    </row>
    <row r="22" spans="1:18" x14ac:dyDescent="0.2">
      <c r="A22" s="106" t="s">
        <v>539</v>
      </c>
      <c r="B22" s="106" t="s">
        <v>1952</v>
      </c>
      <c r="C22" s="106" t="s">
        <v>1953</v>
      </c>
      <c r="D22" s="106" t="s">
        <v>44</v>
      </c>
      <c r="E22" s="131"/>
      <c r="F22" s="131">
        <v>1</v>
      </c>
      <c r="G22" s="132">
        <v>21.7</v>
      </c>
      <c r="H22" s="132">
        <v>21.7</v>
      </c>
      <c r="I22" s="18">
        <f t="shared" si="0"/>
        <v>184</v>
      </c>
      <c r="J22">
        <f t="shared" si="1"/>
        <v>1</v>
      </c>
    </row>
    <row r="23" spans="1:18" x14ac:dyDescent="0.2">
      <c r="A23" s="106" t="s">
        <v>1767</v>
      </c>
      <c r="B23" s="106" t="s">
        <v>1177</v>
      </c>
      <c r="C23" s="106" t="s">
        <v>342</v>
      </c>
      <c r="D23" s="106" t="s">
        <v>50</v>
      </c>
      <c r="E23" s="131"/>
      <c r="F23" s="131">
        <v>1</v>
      </c>
      <c r="G23" s="132">
        <v>20.8</v>
      </c>
      <c r="H23" s="132">
        <v>20.8</v>
      </c>
      <c r="I23" s="18">
        <f t="shared" si="0"/>
        <v>183</v>
      </c>
      <c r="J23">
        <f t="shared" si="1"/>
        <v>1</v>
      </c>
    </row>
    <row r="24" spans="1:18" x14ac:dyDescent="0.2">
      <c r="A24" s="106" t="s">
        <v>573</v>
      </c>
      <c r="B24" s="106" t="s">
        <v>402</v>
      </c>
      <c r="C24" s="106" t="s">
        <v>270</v>
      </c>
      <c r="D24" s="106" t="s">
        <v>44</v>
      </c>
      <c r="E24" s="131"/>
      <c r="F24" s="131">
        <v>1</v>
      </c>
      <c r="G24" s="132">
        <v>20.399999999999999</v>
      </c>
      <c r="H24" s="132">
        <v>20.399999999999999</v>
      </c>
      <c r="I24" s="18">
        <f t="shared" si="0"/>
        <v>182</v>
      </c>
      <c r="J24">
        <f t="shared" si="1"/>
        <v>1</v>
      </c>
    </row>
    <row r="25" spans="1:18" x14ac:dyDescent="0.2">
      <c r="A25" s="106" t="s">
        <v>1857</v>
      </c>
      <c r="B25" s="106" t="s">
        <v>135</v>
      </c>
      <c r="C25" s="106" t="s">
        <v>1898</v>
      </c>
      <c r="D25" s="106" t="s">
        <v>47</v>
      </c>
      <c r="E25" s="131"/>
      <c r="F25" s="131">
        <v>1</v>
      </c>
      <c r="G25" s="132">
        <v>20.399999999999999</v>
      </c>
      <c r="H25" s="132">
        <v>20.399999999999999</v>
      </c>
      <c r="I25" s="18">
        <f t="shared" si="0"/>
        <v>182</v>
      </c>
      <c r="J25">
        <f t="shared" si="1"/>
        <v>2</v>
      </c>
    </row>
    <row r="26" spans="1:18" x14ac:dyDescent="0.2">
      <c r="A26" s="106" t="s">
        <v>727</v>
      </c>
      <c r="B26" s="106" t="s">
        <v>324</v>
      </c>
      <c r="C26" s="106" t="s">
        <v>309</v>
      </c>
      <c r="D26" s="106" t="s">
        <v>37</v>
      </c>
      <c r="E26" s="131"/>
      <c r="F26" s="131">
        <v>1</v>
      </c>
      <c r="G26" s="132">
        <v>18.600000000000001</v>
      </c>
      <c r="H26" s="132">
        <v>18.600000000000001</v>
      </c>
      <c r="I26" s="18">
        <f t="shared" si="0"/>
        <v>180</v>
      </c>
      <c r="J26">
        <f t="shared" si="1"/>
        <v>1</v>
      </c>
    </row>
    <row r="27" spans="1:18" x14ac:dyDescent="0.2">
      <c r="A27" s="106" t="s">
        <v>638</v>
      </c>
      <c r="B27" s="106" t="s">
        <v>379</v>
      </c>
      <c r="C27" s="106" t="s">
        <v>378</v>
      </c>
      <c r="D27" s="106" t="s">
        <v>2078</v>
      </c>
      <c r="E27" s="131"/>
      <c r="F27" s="131">
        <v>2</v>
      </c>
      <c r="G27" s="132">
        <v>16.8</v>
      </c>
      <c r="H27" s="132">
        <v>16.8</v>
      </c>
      <c r="I27" s="18">
        <f t="shared" si="0"/>
        <v>179</v>
      </c>
      <c r="J27">
        <f t="shared" si="1"/>
        <v>1</v>
      </c>
    </row>
    <row r="28" spans="1:18" x14ac:dyDescent="0.2">
      <c r="A28" s="106" t="s">
        <v>1718</v>
      </c>
      <c r="B28" s="106" t="s">
        <v>1751</v>
      </c>
      <c r="C28" s="106" t="s">
        <v>450</v>
      </c>
      <c r="D28" s="106" t="s">
        <v>48</v>
      </c>
      <c r="E28" s="131"/>
      <c r="F28" s="131">
        <v>1</v>
      </c>
      <c r="G28" s="132">
        <v>16.600000000000001</v>
      </c>
      <c r="H28" s="132">
        <v>16.600000000000001</v>
      </c>
      <c r="I28" s="18">
        <f t="shared" si="0"/>
        <v>178</v>
      </c>
      <c r="J28">
        <f t="shared" si="1"/>
        <v>1</v>
      </c>
    </row>
    <row r="29" spans="1:18" x14ac:dyDescent="0.2">
      <c r="A29" s="106" t="s">
        <v>972</v>
      </c>
      <c r="B29" s="106" t="s">
        <v>386</v>
      </c>
      <c r="C29" s="106" t="s">
        <v>537</v>
      </c>
      <c r="D29" s="106" t="s">
        <v>2078</v>
      </c>
      <c r="E29" s="131"/>
      <c r="F29" s="131">
        <v>1</v>
      </c>
      <c r="G29" s="132">
        <v>16.2</v>
      </c>
      <c r="H29" s="132">
        <v>16.2</v>
      </c>
      <c r="I29" s="18">
        <f t="shared" si="0"/>
        <v>177</v>
      </c>
      <c r="J29">
        <f t="shared" si="1"/>
        <v>1</v>
      </c>
    </row>
    <row r="30" spans="1:18" x14ac:dyDescent="0.2">
      <c r="A30" s="106" t="s">
        <v>680</v>
      </c>
      <c r="B30" s="106" t="s">
        <v>198</v>
      </c>
      <c r="C30" s="106" t="s">
        <v>167</v>
      </c>
      <c r="D30" s="106" t="s">
        <v>41</v>
      </c>
      <c r="E30" s="131"/>
      <c r="F30" s="131">
        <v>1</v>
      </c>
      <c r="G30" s="132">
        <v>15.9</v>
      </c>
      <c r="H30" s="132">
        <v>15.9</v>
      </c>
      <c r="I30" s="18">
        <f t="shared" si="0"/>
        <v>176</v>
      </c>
      <c r="J30">
        <f t="shared" si="1"/>
        <v>1</v>
      </c>
    </row>
    <row r="31" spans="1:18" x14ac:dyDescent="0.2">
      <c r="A31" s="106" t="s">
        <v>783</v>
      </c>
      <c r="B31" s="106" t="s">
        <v>2028</v>
      </c>
      <c r="C31" s="106" t="s">
        <v>2029</v>
      </c>
      <c r="D31" s="106" t="s">
        <v>40</v>
      </c>
      <c r="E31" s="131"/>
      <c r="F31" s="131">
        <v>1</v>
      </c>
      <c r="G31" s="132">
        <v>15.5</v>
      </c>
      <c r="H31" s="132">
        <v>15.5</v>
      </c>
      <c r="I31" s="18">
        <f t="shared" si="0"/>
        <v>175</v>
      </c>
      <c r="J31">
        <f t="shared" si="1"/>
        <v>1</v>
      </c>
    </row>
    <row r="32" spans="1:18" x14ac:dyDescent="0.2">
      <c r="A32" s="106" t="s">
        <v>846</v>
      </c>
      <c r="B32" s="106" t="s">
        <v>288</v>
      </c>
      <c r="C32" s="106" t="s">
        <v>434</v>
      </c>
      <c r="D32" s="106" t="s">
        <v>39</v>
      </c>
      <c r="E32" s="131"/>
      <c r="F32" s="131">
        <v>1</v>
      </c>
      <c r="G32" s="132">
        <v>15.1</v>
      </c>
      <c r="H32" s="132">
        <v>15.1</v>
      </c>
      <c r="I32" s="18">
        <f t="shared" si="0"/>
        <v>174</v>
      </c>
      <c r="J32">
        <f t="shared" si="1"/>
        <v>1</v>
      </c>
    </row>
    <row r="33" spans="1:10" x14ac:dyDescent="0.2">
      <c r="A33" s="106" t="s">
        <v>1103</v>
      </c>
      <c r="B33" s="106" t="s">
        <v>1840</v>
      </c>
      <c r="C33" s="106" t="s">
        <v>279</v>
      </c>
      <c r="D33" s="106" t="s">
        <v>44</v>
      </c>
      <c r="E33" s="131"/>
      <c r="F33" s="131">
        <v>2</v>
      </c>
      <c r="G33" s="132">
        <v>14.9</v>
      </c>
      <c r="H33" s="132">
        <v>14.9</v>
      </c>
      <c r="I33" s="18">
        <f t="shared" si="0"/>
        <v>173</v>
      </c>
      <c r="J33">
        <f t="shared" si="1"/>
        <v>1</v>
      </c>
    </row>
    <row r="34" spans="1:10" x14ac:dyDescent="0.2">
      <c r="A34" s="106" t="s">
        <v>748</v>
      </c>
      <c r="B34" s="106" t="s">
        <v>252</v>
      </c>
      <c r="C34" s="106" t="s">
        <v>1991</v>
      </c>
      <c r="D34" s="106" t="s">
        <v>49</v>
      </c>
      <c r="E34" s="131"/>
      <c r="F34" s="131">
        <v>1</v>
      </c>
      <c r="G34" s="132">
        <v>14.4</v>
      </c>
      <c r="H34" s="132">
        <v>14.4</v>
      </c>
      <c r="I34" s="18">
        <f t="shared" si="0"/>
        <v>172</v>
      </c>
      <c r="J34">
        <f t="shared" si="1"/>
        <v>1</v>
      </c>
    </row>
    <row r="35" spans="1:10" x14ac:dyDescent="0.2">
      <c r="A35" s="106" t="s">
        <v>1785</v>
      </c>
      <c r="B35" s="106" t="s">
        <v>1817</v>
      </c>
      <c r="C35" s="106" t="s">
        <v>1818</v>
      </c>
      <c r="D35" s="106" t="s">
        <v>37</v>
      </c>
      <c r="E35" s="131"/>
      <c r="F35" s="131">
        <v>1</v>
      </c>
      <c r="G35" s="132">
        <v>14.4</v>
      </c>
      <c r="H35" s="132">
        <v>14.4</v>
      </c>
      <c r="I35" s="18">
        <f t="shared" si="0"/>
        <v>172</v>
      </c>
      <c r="J35">
        <f t="shared" si="1"/>
        <v>2</v>
      </c>
    </row>
    <row r="36" spans="1:10" x14ac:dyDescent="0.2">
      <c r="A36" s="106" t="s">
        <v>966</v>
      </c>
      <c r="B36" s="106" t="s">
        <v>107</v>
      </c>
      <c r="C36" s="106" t="s">
        <v>206</v>
      </c>
      <c r="D36" s="106" t="s">
        <v>43</v>
      </c>
      <c r="E36" s="131"/>
      <c r="F36" s="131">
        <v>1</v>
      </c>
      <c r="G36" s="132">
        <v>13.7</v>
      </c>
      <c r="H36" s="132">
        <v>13.7</v>
      </c>
      <c r="I36" s="18">
        <f t="shared" si="0"/>
        <v>170</v>
      </c>
      <c r="J36">
        <f t="shared" si="1"/>
        <v>1</v>
      </c>
    </row>
    <row r="37" spans="1:10" x14ac:dyDescent="0.2">
      <c r="A37" s="106" t="s">
        <v>1870</v>
      </c>
      <c r="B37" s="106" t="s">
        <v>1840</v>
      </c>
      <c r="C37" s="106" t="s">
        <v>93</v>
      </c>
      <c r="D37" s="106" t="s">
        <v>38</v>
      </c>
      <c r="E37" s="131"/>
      <c r="F37" s="131">
        <v>1</v>
      </c>
      <c r="G37" s="132">
        <v>13.4</v>
      </c>
      <c r="H37" s="132">
        <v>13.4</v>
      </c>
      <c r="I37" s="18">
        <f t="shared" si="0"/>
        <v>169</v>
      </c>
      <c r="J37">
        <f t="shared" si="1"/>
        <v>1</v>
      </c>
    </row>
    <row r="38" spans="1:10" x14ac:dyDescent="0.2">
      <c r="A38" s="106" t="s">
        <v>1763</v>
      </c>
      <c r="B38" s="106" t="s">
        <v>153</v>
      </c>
      <c r="C38" s="106" t="s">
        <v>226</v>
      </c>
      <c r="D38" s="106" t="s">
        <v>38</v>
      </c>
      <c r="E38" s="131"/>
      <c r="F38" s="131">
        <v>1</v>
      </c>
      <c r="G38" s="132">
        <v>12.7</v>
      </c>
      <c r="H38" s="132">
        <v>12.7</v>
      </c>
      <c r="I38" s="18">
        <f t="shared" si="0"/>
        <v>168</v>
      </c>
      <c r="J38">
        <f t="shared" si="1"/>
        <v>1</v>
      </c>
    </row>
    <row r="39" spans="1:10" x14ac:dyDescent="0.2">
      <c r="A39" s="106" t="s">
        <v>1353</v>
      </c>
      <c r="B39" s="106" t="s">
        <v>2042</v>
      </c>
      <c r="C39" s="106" t="s">
        <v>1342</v>
      </c>
      <c r="D39" s="106" t="s">
        <v>2078</v>
      </c>
      <c r="E39" s="131">
        <v>1</v>
      </c>
      <c r="F39" s="131">
        <v>1</v>
      </c>
      <c r="G39" s="132">
        <v>12.299999999999999</v>
      </c>
      <c r="H39" s="132">
        <v>12.299999999999999</v>
      </c>
      <c r="I39" s="18">
        <f t="shared" si="0"/>
        <v>167</v>
      </c>
      <c r="J39">
        <f t="shared" si="1"/>
        <v>1</v>
      </c>
    </row>
    <row r="40" spans="1:10" x14ac:dyDescent="0.2">
      <c r="A40" s="106" t="s">
        <v>659</v>
      </c>
      <c r="B40" s="106" t="s">
        <v>468</v>
      </c>
      <c r="C40" s="106" t="s">
        <v>217</v>
      </c>
      <c r="D40" s="106" t="s">
        <v>38</v>
      </c>
      <c r="E40" s="131">
        <v>1</v>
      </c>
      <c r="F40" s="131">
        <v>1</v>
      </c>
      <c r="G40" s="132">
        <v>11.6</v>
      </c>
      <c r="H40" s="132">
        <v>11.6</v>
      </c>
      <c r="I40" s="18">
        <f t="shared" si="0"/>
        <v>166</v>
      </c>
      <c r="J40">
        <f t="shared" si="1"/>
        <v>1</v>
      </c>
    </row>
    <row r="41" spans="1:10" x14ac:dyDescent="0.2">
      <c r="A41" s="106" t="s">
        <v>1657</v>
      </c>
      <c r="B41" s="106" t="s">
        <v>1677</v>
      </c>
      <c r="C41" s="106" t="s">
        <v>1967</v>
      </c>
      <c r="D41" s="106" t="s">
        <v>47</v>
      </c>
      <c r="E41" s="131"/>
      <c r="F41" s="131">
        <v>1</v>
      </c>
      <c r="G41" s="132">
        <v>10.4</v>
      </c>
      <c r="H41" s="132">
        <v>10.4</v>
      </c>
      <c r="I41" s="18">
        <f t="shared" si="0"/>
        <v>165</v>
      </c>
      <c r="J41">
        <f t="shared" si="1"/>
        <v>1</v>
      </c>
    </row>
    <row r="42" spans="1:10" x14ac:dyDescent="0.2">
      <c r="A42" s="106" t="s">
        <v>553</v>
      </c>
      <c r="B42" s="106" t="s">
        <v>107</v>
      </c>
      <c r="C42" s="106" t="s">
        <v>148</v>
      </c>
      <c r="D42" s="106" t="s">
        <v>41</v>
      </c>
      <c r="E42" s="131">
        <v>1</v>
      </c>
      <c r="F42" s="131">
        <v>1</v>
      </c>
      <c r="G42" s="132">
        <v>10.199999999999999</v>
      </c>
      <c r="H42" s="132">
        <v>10.199999999999999</v>
      </c>
      <c r="I42" s="18">
        <f t="shared" si="0"/>
        <v>164</v>
      </c>
      <c r="J42">
        <f t="shared" si="1"/>
        <v>1</v>
      </c>
    </row>
    <row r="43" spans="1:10" x14ac:dyDescent="0.2">
      <c r="A43" s="106" t="s">
        <v>574</v>
      </c>
      <c r="B43" s="106" t="s">
        <v>107</v>
      </c>
      <c r="C43" s="106" t="s">
        <v>1943</v>
      </c>
      <c r="D43" s="106" t="s">
        <v>40</v>
      </c>
      <c r="E43" s="131">
        <v>2</v>
      </c>
      <c r="F43" s="131"/>
      <c r="G43" s="132">
        <v>9.9</v>
      </c>
      <c r="H43" s="132">
        <v>9.9</v>
      </c>
      <c r="I43" s="18">
        <f t="shared" si="0"/>
        <v>163</v>
      </c>
      <c r="J43">
        <f t="shared" si="1"/>
        <v>1</v>
      </c>
    </row>
    <row r="44" spans="1:10" x14ac:dyDescent="0.2">
      <c r="A44" s="106" t="s">
        <v>1934</v>
      </c>
      <c r="B44" s="106" t="s">
        <v>1208</v>
      </c>
      <c r="C44" s="106" t="s">
        <v>1998</v>
      </c>
      <c r="D44" s="106" t="s">
        <v>43</v>
      </c>
      <c r="E44" s="131"/>
      <c r="F44" s="131">
        <v>1</v>
      </c>
      <c r="G44" s="132">
        <v>9.1</v>
      </c>
      <c r="H44" s="132">
        <v>9.1</v>
      </c>
      <c r="I44" s="18">
        <f t="shared" si="0"/>
        <v>162</v>
      </c>
      <c r="J44">
        <f t="shared" si="1"/>
        <v>1</v>
      </c>
    </row>
    <row r="45" spans="1:10" x14ac:dyDescent="0.2">
      <c r="A45" s="106" t="s">
        <v>1225</v>
      </c>
      <c r="B45" s="106" t="s">
        <v>260</v>
      </c>
      <c r="C45" s="106" t="s">
        <v>1233</v>
      </c>
      <c r="D45" s="106" t="s">
        <v>47</v>
      </c>
      <c r="E45" s="131"/>
      <c r="F45" s="131">
        <v>1</v>
      </c>
      <c r="G45" s="132">
        <v>8.6</v>
      </c>
      <c r="H45" s="132">
        <v>8.6</v>
      </c>
      <c r="I45" s="18">
        <f t="shared" si="0"/>
        <v>161</v>
      </c>
      <c r="J45">
        <f t="shared" si="1"/>
        <v>1</v>
      </c>
    </row>
    <row r="46" spans="1:10" x14ac:dyDescent="0.2">
      <c r="A46" s="106" t="s">
        <v>630</v>
      </c>
      <c r="B46" s="106" t="s">
        <v>190</v>
      </c>
      <c r="C46" s="106" t="s">
        <v>1989</v>
      </c>
      <c r="D46" s="106" t="s">
        <v>48</v>
      </c>
      <c r="E46" s="131"/>
      <c r="F46" s="131">
        <v>1</v>
      </c>
      <c r="G46" s="132">
        <v>8.3000000000000007</v>
      </c>
      <c r="H46" s="132">
        <v>8.3000000000000007</v>
      </c>
      <c r="I46" s="18">
        <f t="shared" si="0"/>
        <v>160</v>
      </c>
      <c r="J46">
        <f t="shared" si="1"/>
        <v>1</v>
      </c>
    </row>
    <row r="47" spans="1:10" x14ac:dyDescent="0.2">
      <c r="A47" s="106" t="s">
        <v>1454</v>
      </c>
      <c r="B47" s="106" t="s">
        <v>1455</v>
      </c>
      <c r="C47" s="106" t="s">
        <v>1456</v>
      </c>
      <c r="D47" s="106" t="s">
        <v>38</v>
      </c>
      <c r="E47" s="131"/>
      <c r="F47" s="131">
        <v>1</v>
      </c>
      <c r="G47" s="132">
        <v>7.9</v>
      </c>
      <c r="H47" s="132">
        <v>7.9</v>
      </c>
      <c r="I47" s="18">
        <f t="shared" si="0"/>
        <v>159</v>
      </c>
      <c r="J47">
        <f t="shared" si="1"/>
        <v>1</v>
      </c>
    </row>
    <row r="48" spans="1:10" x14ac:dyDescent="0.2">
      <c r="A48" s="106" t="s">
        <v>1754</v>
      </c>
      <c r="B48" s="106" t="s">
        <v>107</v>
      </c>
      <c r="C48" s="106" t="s">
        <v>1003</v>
      </c>
      <c r="D48" s="106" t="s">
        <v>40</v>
      </c>
      <c r="E48" s="131"/>
      <c r="F48" s="131">
        <v>1</v>
      </c>
      <c r="G48" s="132">
        <v>7.4</v>
      </c>
      <c r="H48" s="132">
        <v>7.4</v>
      </c>
      <c r="I48" s="18">
        <f t="shared" si="0"/>
        <v>158</v>
      </c>
      <c r="J48">
        <f t="shared" si="1"/>
        <v>1</v>
      </c>
    </row>
    <row r="49" spans="1:10" x14ac:dyDescent="0.2">
      <c r="A49" s="106" t="s">
        <v>1719</v>
      </c>
      <c r="B49" s="106" t="s">
        <v>1523</v>
      </c>
      <c r="C49" s="106" t="s">
        <v>1792</v>
      </c>
      <c r="D49" s="106" t="s">
        <v>48</v>
      </c>
      <c r="E49" s="131"/>
      <c r="F49" s="131">
        <v>3</v>
      </c>
      <c r="G49" s="132">
        <v>6.6</v>
      </c>
      <c r="H49" s="132">
        <v>6.6</v>
      </c>
      <c r="I49" s="18">
        <f t="shared" si="0"/>
        <v>157</v>
      </c>
      <c r="J49">
        <f t="shared" si="1"/>
        <v>1</v>
      </c>
    </row>
    <row r="50" spans="1:10" x14ac:dyDescent="0.2">
      <c r="A50" s="106" t="s">
        <v>556</v>
      </c>
      <c r="B50" s="106" t="s">
        <v>107</v>
      </c>
      <c r="C50" s="106" t="s">
        <v>409</v>
      </c>
      <c r="D50" s="106" t="s">
        <v>44</v>
      </c>
      <c r="E50" s="131"/>
      <c r="F50" s="131">
        <v>1</v>
      </c>
      <c r="G50" s="132">
        <v>5.3</v>
      </c>
      <c r="H50" s="132">
        <v>5.3</v>
      </c>
      <c r="I50" s="18">
        <f t="shared" si="0"/>
        <v>156</v>
      </c>
      <c r="J50">
        <f t="shared" si="1"/>
        <v>1</v>
      </c>
    </row>
    <row r="51" spans="1:10" x14ac:dyDescent="0.2">
      <c r="A51" s="106" t="s">
        <v>593</v>
      </c>
      <c r="B51" s="106" t="s">
        <v>218</v>
      </c>
      <c r="C51" s="106" t="s">
        <v>219</v>
      </c>
      <c r="D51" s="106" t="s">
        <v>38</v>
      </c>
      <c r="E51" s="131"/>
      <c r="F51" s="131">
        <v>1</v>
      </c>
      <c r="G51" s="132">
        <v>4.5</v>
      </c>
      <c r="H51" s="132">
        <v>4.5</v>
      </c>
      <c r="I51" s="18">
        <f t="shared" si="0"/>
        <v>155</v>
      </c>
      <c r="J51">
        <f t="shared" si="1"/>
        <v>1</v>
      </c>
    </row>
    <row r="52" spans="1:10" x14ac:dyDescent="0.2">
      <c r="A52" s="106" t="s">
        <v>741</v>
      </c>
      <c r="B52" s="106" t="s">
        <v>343</v>
      </c>
      <c r="C52" s="106" t="s">
        <v>344</v>
      </c>
      <c r="D52" s="106" t="s">
        <v>44</v>
      </c>
      <c r="E52" s="131"/>
      <c r="F52" s="131">
        <v>1</v>
      </c>
      <c r="G52" s="132">
        <v>3.9</v>
      </c>
      <c r="H52" s="132">
        <v>3.9</v>
      </c>
      <c r="I52" s="18">
        <f t="shared" si="0"/>
        <v>154</v>
      </c>
      <c r="J52">
        <f t="shared" si="1"/>
        <v>1</v>
      </c>
    </row>
    <row r="53" spans="1:10" x14ac:dyDescent="0.2">
      <c r="A53" s="106" t="s">
        <v>764</v>
      </c>
      <c r="B53" s="106" t="s">
        <v>234</v>
      </c>
      <c r="C53" s="106" t="s">
        <v>158</v>
      </c>
      <c r="D53" s="106" t="s">
        <v>38</v>
      </c>
      <c r="E53" s="131"/>
      <c r="F53" s="131">
        <v>1</v>
      </c>
      <c r="G53" s="132">
        <v>3.5</v>
      </c>
      <c r="H53" s="132">
        <v>3.5</v>
      </c>
      <c r="I53" s="18">
        <f t="shared" si="0"/>
        <v>153</v>
      </c>
      <c r="J53">
        <f t="shared" si="1"/>
        <v>1</v>
      </c>
    </row>
    <row r="54" spans="1:10" x14ac:dyDescent="0.2">
      <c r="A54" s="106" t="s">
        <v>1352</v>
      </c>
      <c r="B54" s="106" t="s">
        <v>2108</v>
      </c>
      <c r="C54" s="106" t="s">
        <v>2109</v>
      </c>
      <c r="D54" s="106" t="s">
        <v>42</v>
      </c>
      <c r="E54" s="131">
        <v>1</v>
      </c>
      <c r="F54" s="131"/>
      <c r="G54" s="132">
        <v>3</v>
      </c>
      <c r="H54" s="132">
        <v>3</v>
      </c>
      <c r="I54" s="18">
        <f t="shared" si="0"/>
        <v>152</v>
      </c>
      <c r="J54">
        <f t="shared" si="1"/>
        <v>1</v>
      </c>
    </row>
    <row r="55" spans="1:10" x14ac:dyDescent="0.2">
      <c r="A55" s="106" t="s">
        <v>1787</v>
      </c>
      <c r="B55" s="106" t="s">
        <v>253</v>
      </c>
      <c r="C55" s="106" t="s">
        <v>360</v>
      </c>
      <c r="D55" s="106" t="s">
        <v>48</v>
      </c>
      <c r="E55" s="131">
        <v>2</v>
      </c>
      <c r="F55" s="131"/>
      <c r="G55" s="132">
        <v>2.7</v>
      </c>
      <c r="H55" s="132">
        <v>2.7</v>
      </c>
      <c r="I55" s="18">
        <f t="shared" si="0"/>
        <v>151</v>
      </c>
      <c r="J55">
        <f t="shared" si="1"/>
        <v>1</v>
      </c>
    </row>
    <row r="56" spans="1:10" x14ac:dyDescent="0.2">
      <c r="A56" s="106" t="s">
        <v>690</v>
      </c>
      <c r="B56" s="106" t="s">
        <v>92</v>
      </c>
      <c r="C56" s="106" t="s">
        <v>406</v>
      </c>
      <c r="D56" s="106" t="s">
        <v>2079</v>
      </c>
      <c r="E56" s="131">
        <v>1</v>
      </c>
      <c r="F56" s="131"/>
      <c r="G56" s="132">
        <v>2.2999999999999998</v>
      </c>
      <c r="H56" s="132">
        <v>2.2999999999999998</v>
      </c>
      <c r="I56" s="18">
        <f t="shared" si="0"/>
        <v>150</v>
      </c>
      <c r="J56">
        <f t="shared" si="1"/>
        <v>1</v>
      </c>
    </row>
    <row r="57" spans="1:10" x14ac:dyDescent="0.2">
      <c r="A57" s="106" t="s">
        <v>1699</v>
      </c>
      <c r="B57" s="106" t="s">
        <v>1732</v>
      </c>
      <c r="C57" s="106" t="s">
        <v>1733</v>
      </c>
      <c r="D57" s="106" t="s">
        <v>42</v>
      </c>
      <c r="E57" s="131">
        <v>1</v>
      </c>
      <c r="F57" s="131"/>
      <c r="G57" s="132">
        <v>1.8</v>
      </c>
      <c r="H57" s="132">
        <v>1.8</v>
      </c>
      <c r="I57" s="18">
        <f t="shared" si="0"/>
        <v>149</v>
      </c>
      <c r="J57">
        <f t="shared" si="1"/>
        <v>1</v>
      </c>
    </row>
    <row r="58" spans="1:10" x14ac:dyDescent="0.2">
      <c r="A58" s="106" t="s">
        <v>823</v>
      </c>
      <c r="B58" s="106" t="s">
        <v>164</v>
      </c>
      <c r="C58" s="106" t="s">
        <v>162</v>
      </c>
      <c r="D58" s="106" t="s">
        <v>48</v>
      </c>
      <c r="E58" s="131">
        <v>1</v>
      </c>
      <c r="F58" s="131"/>
      <c r="G58" s="132">
        <v>1.4</v>
      </c>
      <c r="H58" s="132">
        <v>1.4</v>
      </c>
      <c r="I58" s="18">
        <f t="shared" si="0"/>
        <v>148</v>
      </c>
      <c r="J58">
        <f t="shared" si="1"/>
        <v>1</v>
      </c>
    </row>
    <row r="59" spans="1:10" x14ac:dyDescent="0.2">
      <c r="A59" s="106" t="s">
        <v>1323</v>
      </c>
      <c r="B59" s="106" t="s">
        <v>1128</v>
      </c>
      <c r="C59" s="106" t="s">
        <v>208</v>
      </c>
      <c r="D59" s="106" t="s">
        <v>43</v>
      </c>
      <c r="E59" s="131">
        <v>1</v>
      </c>
      <c r="F59" s="131"/>
      <c r="G59" s="132">
        <v>1.1000000000000001</v>
      </c>
      <c r="H59" s="132">
        <v>1.1000000000000001</v>
      </c>
      <c r="I59" s="18">
        <f t="shared" si="0"/>
        <v>147</v>
      </c>
      <c r="J59">
        <f t="shared" si="1"/>
        <v>1</v>
      </c>
    </row>
    <row r="60" spans="1:10" x14ac:dyDescent="0.2">
      <c r="A60" s="106" t="s">
        <v>1717</v>
      </c>
      <c r="B60" s="106" t="s">
        <v>455</v>
      </c>
      <c r="C60" s="106" t="s">
        <v>1750</v>
      </c>
      <c r="D60" s="106" t="s">
        <v>48</v>
      </c>
      <c r="E60" s="131"/>
      <c r="F60" s="131">
        <v>1</v>
      </c>
      <c r="G60" s="132">
        <v>1</v>
      </c>
      <c r="H60" s="132">
        <v>1</v>
      </c>
      <c r="I60" s="18">
        <f t="shared" si="0"/>
        <v>146</v>
      </c>
      <c r="J60">
        <f t="shared" si="1"/>
        <v>1</v>
      </c>
    </row>
    <row r="61" spans="1:10" x14ac:dyDescent="0.2">
      <c r="A61" s="106" t="s">
        <v>830</v>
      </c>
      <c r="B61" s="106" t="s">
        <v>92</v>
      </c>
      <c r="C61" s="106" t="s">
        <v>230</v>
      </c>
      <c r="D61" s="106" t="s">
        <v>38</v>
      </c>
      <c r="E61" s="131"/>
      <c r="F61" s="131"/>
      <c r="G61" s="132">
        <v>0</v>
      </c>
      <c r="H61" s="132">
        <v>0</v>
      </c>
      <c r="I61" s="18">
        <f t="shared" si="0"/>
        <v>20</v>
      </c>
      <c r="J61">
        <f t="shared" si="1"/>
        <v>1</v>
      </c>
    </row>
    <row r="62" spans="1:10" x14ac:dyDescent="0.2">
      <c r="A62" s="106" t="s">
        <v>924</v>
      </c>
      <c r="B62" s="106" t="s">
        <v>1548</v>
      </c>
      <c r="C62" s="106" t="s">
        <v>2032</v>
      </c>
      <c r="D62" s="106" t="s">
        <v>49</v>
      </c>
      <c r="E62" s="131"/>
      <c r="F62" s="131"/>
      <c r="G62" s="132">
        <v>0</v>
      </c>
      <c r="H62" s="132">
        <v>0</v>
      </c>
      <c r="I62" s="18">
        <f t="shared" si="0"/>
        <v>20</v>
      </c>
      <c r="J62">
        <f t="shared" si="1"/>
        <v>2</v>
      </c>
    </row>
    <row r="63" spans="1:10" x14ac:dyDescent="0.2">
      <c r="A63" s="106" t="s">
        <v>1083</v>
      </c>
      <c r="B63" s="106" t="s">
        <v>253</v>
      </c>
      <c r="C63" s="106" t="s">
        <v>1223</v>
      </c>
      <c r="D63" s="106" t="s">
        <v>38</v>
      </c>
      <c r="E63" s="131"/>
      <c r="F63" s="131"/>
      <c r="G63" s="132">
        <v>0</v>
      </c>
      <c r="H63" s="132">
        <v>0</v>
      </c>
      <c r="I63" s="18">
        <f t="shared" si="0"/>
        <v>20</v>
      </c>
      <c r="J63">
        <f t="shared" si="1"/>
        <v>3</v>
      </c>
    </row>
    <row r="64" spans="1:10" x14ac:dyDescent="0.2">
      <c r="A64" s="106" t="s">
        <v>633</v>
      </c>
      <c r="B64" s="106" t="s">
        <v>285</v>
      </c>
      <c r="C64" s="106" t="s">
        <v>230</v>
      </c>
      <c r="D64" s="106" t="s">
        <v>38</v>
      </c>
      <c r="E64" s="131"/>
      <c r="F64" s="131"/>
      <c r="G64" s="132">
        <v>0</v>
      </c>
      <c r="H64" s="132">
        <v>0</v>
      </c>
      <c r="I64" s="18">
        <f t="shared" si="0"/>
        <v>20</v>
      </c>
      <c r="J64">
        <f t="shared" si="1"/>
        <v>4</v>
      </c>
    </row>
    <row r="65" spans="1:10" x14ac:dyDescent="0.2">
      <c r="A65" s="106" t="s">
        <v>728</v>
      </c>
      <c r="B65" s="106" t="s">
        <v>484</v>
      </c>
      <c r="C65" s="106" t="s">
        <v>353</v>
      </c>
      <c r="D65" s="106" t="s">
        <v>48</v>
      </c>
      <c r="E65" s="131"/>
      <c r="F65" s="131"/>
      <c r="G65" s="132">
        <v>0</v>
      </c>
      <c r="H65" s="132">
        <v>0</v>
      </c>
      <c r="I65" s="18">
        <f t="shared" si="0"/>
        <v>20</v>
      </c>
      <c r="J65">
        <f t="shared" si="1"/>
        <v>5</v>
      </c>
    </row>
    <row r="66" spans="1:10" x14ac:dyDescent="0.2">
      <c r="A66" s="106" t="s">
        <v>1764</v>
      </c>
      <c r="B66" s="106" t="s">
        <v>1804</v>
      </c>
      <c r="C66" s="106" t="s">
        <v>438</v>
      </c>
      <c r="D66" s="106" t="s">
        <v>38</v>
      </c>
      <c r="E66" s="131"/>
      <c r="F66" s="131"/>
      <c r="G66" s="132">
        <v>0</v>
      </c>
      <c r="H66" s="132">
        <v>0</v>
      </c>
      <c r="I66" s="18">
        <f t="shared" si="0"/>
        <v>20</v>
      </c>
      <c r="J66">
        <f t="shared" si="1"/>
        <v>6</v>
      </c>
    </row>
    <row r="67" spans="1:10" x14ac:dyDescent="0.2">
      <c r="A67" s="106" t="s">
        <v>804</v>
      </c>
      <c r="B67" s="106" t="s">
        <v>198</v>
      </c>
      <c r="C67" s="106" t="s">
        <v>78</v>
      </c>
      <c r="D67" s="106" t="s">
        <v>2078</v>
      </c>
      <c r="E67" s="131"/>
      <c r="F67" s="131"/>
      <c r="G67" s="132">
        <v>0</v>
      </c>
      <c r="H67" s="132">
        <v>0</v>
      </c>
      <c r="I67" s="18">
        <f t="shared" si="0"/>
        <v>20</v>
      </c>
      <c r="J67">
        <f t="shared" si="1"/>
        <v>7</v>
      </c>
    </row>
    <row r="68" spans="1:10" x14ac:dyDescent="0.2">
      <c r="A68" s="106" t="s">
        <v>1771</v>
      </c>
      <c r="B68" s="106" t="s">
        <v>104</v>
      </c>
      <c r="C68" s="106" t="s">
        <v>109</v>
      </c>
      <c r="D68" s="106" t="s">
        <v>47</v>
      </c>
      <c r="E68" s="131"/>
      <c r="F68" s="131"/>
      <c r="G68" s="132">
        <v>0</v>
      </c>
      <c r="H68" s="132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8</v>
      </c>
    </row>
    <row r="69" spans="1:10" x14ac:dyDescent="0.2">
      <c r="A69" s="106" t="s">
        <v>1355</v>
      </c>
      <c r="B69" s="106" t="s">
        <v>1500</v>
      </c>
      <c r="C69" s="106" t="s">
        <v>150</v>
      </c>
      <c r="D69" s="106" t="s">
        <v>2079</v>
      </c>
      <c r="E69" s="131"/>
      <c r="F69" s="131"/>
      <c r="G69" s="132">
        <v>0</v>
      </c>
      <c r="H69" s="132">
        <v>0</v>
      </c>
      <c r="I69" s="18">
        <f t="shared" si="2"/>
        <v>20</v>
      </c>
      <c r="J69">
        <f t="shared" si="3"/>
        <v>9</v>
      </c>
    </row>
    <row r="70" spans="1:10" x14ac:dyDescent="0.2">
      <c r="A70" s="106" t="s">
        <v>666</v>
      </c>
      <c r="B70" s="106" t="s">
        <v>95</v>
      </c>
      <c r="C70" s="106" t="s">
        <v>408</v>
      </c>
      <c r="D70" s="106" t="s">
        <v>2079</v>
      </c>
      <c r="E70" s="131"/>
      <c r="F70" s="131"/>
      <c r="G70" s="132">
        <v>0</v>
      </c>
      <c r="H70" s="132">
        <v>0</v>
      </c>
      <c r="I70" s="18">
        <f t="shared" si="2"/>
        <v>20</v>
      </c>
      <c r="J70">
        <f t="shared" si="3"/>
        <v>10</v>
      </c>
    </row>
    <row r="71" spans="1:10" x14ac:dyDescent="0.2">
      <c r="A71" s="106" t="s">
        <v>1295</v>
      </c>
      <c r="B71" s="106" t="s">
        <v>2034</v>
      </c>
      <c r="C71" s="106" t="s">
        <v>1836</v>
      </c>
      <c r="D71" s="106" t="s">
        <v>49</v>
      </c>
      <c r="E71" s="131"/>
      <c r="F71" s="131"/>
      <c r="G71" s="132">
        <v>0</v>
      </c>
      <c r="H71" s="132">
        <v>0</v>
      </c>
      <c r="I71" s="18">
        <f t="shared" si="2"/>
        <v>20</v>
      </c>
      <c r="J71">
        <f t="shared" si="3"/>
        <v>11</v>
      </c>
    </row>
    <row r="72" spans="1:10" x14ac:dyDescent="0.2">
      <c r="A72" s="106" t="s">
        <v>779</v>
      </c>
      <c r="B72" s="106" t="s">
        <v>103</v>
      </c>
      <c r="C72" s="106" t="s">
        <v>361</v>
      </c>
      <c r="D72" s="106" t="s">
        <v>48</v>
      </c>
      <c r="E72" s="131"/>
      <c r="F72" s="131"/>
      <c r="G72" s="132">
        <v>0</v>
      </c>
      <c r="H72" s="132">
        <v>0</v>
      </c>
      <c r="I72" s="18">
        <f t="shared" si="2"/>
        <v>20</v>
      </c>
      <c r="J72">
        <f t="shared" si="3"/>
        <v>12</v>
      </c>
    </row>
    <row r="73" spans="1:10" x14ac:dyDescent="0.2">
      <c r="A73" s="106" t="s">
        <v>1666</v>
      </c>
      <c r="B73" s="106" t="s">
        <v>1725</v>
      </c>
      <c r="C73" s="106" t="s">
        <v>259</v>
      </c>
      <c r="D73" s="106" t="s">
        <v>41</v>
      </c>
      <c r="E73" s="131"/>
      <c r="F73" s="131"/>
      <c r="G73" s="132">
        <v>0</v>
      </c>
      <c r="H73" s="132">
        <v>0</v>
      </c>
      <c r="I73" s="18">
        <f t="shared" si="2"/>
        <v>20</v>
      </c>
      <c r="J73">
        <f t="shared" si="3"/>
        <v>13</v>
      </c>
    </row>
    <row r="74" spans="1:10" x14ac:dyDescent="0.2">
      <c r="A74" s="106" t="s">
        <v>1486</v>
      </c>
      <c r="B74" s="106" t="s">
        <v>1487</v>
      </c>
      <c r="C74" s="106" t="s">
        <v>1488</v>
      </c>
      <c r="D74" s="106" t="s">
        <v>43</v>
      </c>
      <c r="E74" s="131"/>
      <c r="F74" s="131"/>
      <c r="G74" s="132">
        <v>0</v>
      </c>
      <c r="H74" s="132">
        <v>0</v>
      </c>
      <c r="I74" s="18">
        <f t="shared" si="2"/>
        <v>20</v>
      </c>
      <c r="J74">
        <f t="shared" si="3"/>
        <v>14</v>
      </c>
    </row>
    <row r="75" spans="1:10" x14ac:dyDescent="0.2">
      <c r="A75" s="106" t="s">
        <v>807</v>
      </c>
      <c r="B75" s="106" t="s">
        <v>107</v>
      </c>
      <c r="C75" s="106" t="s">
        <v>2060</v>
      </c>
      <c r="D75" s="106" t="s">
        <v>47</v>
      </c>
      <c r="E75" s="131"/>
      <c r="F75" s="131"/>
      <c r="G75" s="132">
        <v>0</v>
      </c>
      <c r="H75" s="132">
        <v>0</v>
      </c>
      <c r="I75" s="18">
        <f t="shared" si="2"/>
        <v>20</v>
      </c>
      <c r="J75">
        <f t="shared" si="3"/>
        <v>15</v>
      </c>
    </row>
    <row r="76" spans="1:10" x14ac:dyDescent="0.2">
      <c r="A76" s="106" t="s">
        <v>815</v>
      </c>
      <c r="B76" s="106" t="s">
        <v>417</v>
      </c>
      <c r="C76" s="106" t="s">
        <v>1167</v>
      </c>
      <c r="D76" s="106" t="s">
        <v>41</v>
      </c>
      <c r="E76" s="131"/>
      <c r="F76" s="131"/>
      <c r="G76" s="132">
        <v>0</v>
      </c>
      <c r="H76" s="132">
        <v>0</v>
      </c>
      <c r="I76" s="18">
        <f t="shared" si="2"/>
        <v>20</v>
      </c>
      <c r="J76">
        <f t="shared" si="3"/>
        <v>16</v>
      </c>
    </row>
    <row r="77" spans="1:10" x14ac:dyDescent="0.2">
      <c r="A77" s="106" t="s">
        <v>1107</v>
      </c>
      <c r="B77" s="106" t="s">
        <v>198</v>
      </c>
      <c r="C77" s="106" t="s">
        <v>424</v>
      </c>
      <c r="D77" s="106" t="s">
        <v>40</v>
      </c>
      <c r="E77" s="131"/>
      <c r="F77" s="131"/>
      <c r="G77" s="132">
        <v>0</v>
      </c>
      <c r="H77" s="132">
        <v>0</v>
      </c>
      <c r="I77" s="18">
        <f t="shared" si="2"/>
        <v>20</v>
      </c>
      <c r="J77">
        <f t="shared" si="3"/>
        <v>17</v>
      </c>
    </row>
    <row r="78" spans="1:10" x14ac:dyDescent="0.2">
      <c r="A78" s="106" t="s">
        <v>767</v>
      </c>
      <c r="B78" s="106" t="s">
        <v>141</v>
      </c>
      <c r="C78" s="106" t="s">
        <v>81</v>
      </c>
      <c r="D78" s="106" t="s">
        <v>50</v>
      </c>
      <c r="E78" s="131"/>
      <c r="F78" s="131"/>
      <c r="G78" s="132">
        <v>0</v>
      </c>
      <c r="H78" s="132">
        <v>0</v>
      </c>
      <c r="I78" s="18">
        <f t="shared" si="2"/>
        <v>20</v>
      </c>
      <c r="J78">
        <f t="shared" si="3"/>
        <v>18</v>
      </c>
    </row>
    <row r="79" spans="1:10" x14ac:dyDescent="0.2">
      <c r="A79" s="106" t="s">
        <v>1312</v>
      </c>
      <c r="B79" s="106" t="s">
        <v>323</v>
      </c>
      <c r="C79" s="106" t="s">
        <v>409</v>
      </c>
      <c r="D79" s="106" t="s">
        <v>50</v>
      </c>
      <c r="E79" s="131"/>
      <c r="F79" s="131"/>
      <c r="G79" s="132">
        <v>0</v>
      </c>
      <c r="H79" s="132">
        <v>0</v>
      </c>
      <c r="I79" s="18">
        <f t="shared" si="2"/>
        <v>20</v>
      </c>
      <c r="J79">
        <f t="shared" si="3"/>
        <v>19</v>
      </c>
    </row>
    <row r="80" spans="1:10" x14ac:dyDescent="0.2">
      <c r="A80" s="106" t="s">
        <v>1448</v>
      </c>
      <c r="B80" s="106" t="s">
        <v>471</v>
      </c>
      <c r="C80" s="106" t="s">
        <v>254</v>
      </c>
      <c r="D80" s="106" t="s">
        <v>47</v>
      </c>
      <c r="E80" s="131"/>
      <c r="F80" s="131"/>
      <c r="G80" s="132">
        <v>0</v>
      </c>
      <c r="H80" s="132">
        <v>0</v>
      </c>
      <c r="I80" s="18">
        <f t="shared" si="2"/>
        <v>20</v>
      </c>
      <c r="J80">
        <f t="shared" si="3"/>
        <v>20</v>
      </c>
    </row>
    <row r="81" spans="1:10" x14ac:dyDescent="0.2">
      <c r="A81" s="106" t="s">
        <v>864</v>
      </c>
      <c r="B81" s="106" t="s">
        <v>129</v>
      </c>
      <c r="C81" s="106" t="s">
        <v>130</v>
      </c>
      <c r="D81" s="106" t="s">
        <v>38</v>
      </c>
      <c r="E81" s="131"/>
      <c r="F81" s="131"/>
      <c r="G81" s="132">
        <v>0</v>
      </c>
      <c r="H81" s="132">
        <v>0</v>
      </c>
      <c r="I81" s="18">
        <f t="shared" si="2"/>
        <v>20</v>
      </c>
      <c r="J81">
        <f t="shared" si="3"/>
        <v>21</v>
      </c>
    </row>
    <row r="82" spans="1:10" x14ac:dyDescent="0.2">
      <c r="A82" s="106" t="s">
        <v>1000</v>
      </c>
      <c r="B82" s="106" t="s">
        <v>484</v>
      </c>
      <c r="C82" s="106" t="s">
        <v>370</v>
      </c>
      <c r="D82" s="106" t="s">
        <v>38</v>
      </c>
      <c r="E82" s="131"/>
      <c r="F82" s="131"/>
      <c r="G82" s="132">
        <v>0</v>
      </c>
      <c r="H82" s="132">
        <v>0</v>
      </c>
      <c r="I82" s="18">
        <f t="shared" si="2"/>
        <v>20</v>
      </c>
      <c r="J82">
        <f t="shared" si="3"/>
        <v>22</v>
      </c>
    </row>
    <row r="83" spans="1:10" x14ac:dyDescent="0.2">
      <c r="A83" s="106" t="s">
        <v>1781</v>
      </c>
      <c r="B83" s="106" t="s">
        <v>184</v>
      </c>
      <c r="C83" s="106" t="s">
        <v>1280</v>
      </c>
      <c r="D83" s="106" t="s">
        <v>41</v>
      </c>
      <c r="E83" s="131"/>
      <c r="F83" s="131"/>
      <c r="G83" s="132">
        <v>0</v>
      </c>
      <c r="H83" s="132">
        <v>0</v>
      </c>
      <c r="I83" s="18">
        <f t="shared" si="2"/>
        <v>20</v>
      </c>
      <c r="J83">
        <f t="shared" si="3"/>
        <v>23</v>
      </c>
    </row>
    <row r="84" spans="1:10" x14ac:dyDescent="0.2">
      <c r="A84" s="106" t="s">
        <v>855</v>
      </c>
      <c r="B84" s="106" t="s">
        <v>1021</v>
      </c>
      <c r="C84" s="106" t="s">
        <v>1167</v>
      </c>
      <c r="D84" s="106" t="s">
        <v>48</v>
      </c>
      <c r="E84" s="131"/>
      <c r="F84" s="131"/>
      <c r="G84" s="132">
        <v>0</v>
      </c>
      <c r="H84" s="132">
        <v>0</v>
      </c>
      <c r="I84" s="18">
        <f t="shared" si="2"/>
        <v>20</v>
      </c>
      <c r="J84">
        <f t="shared" si="3"/>
        <v>24</v>
      </c>
    </row>
    <row r="85" spans="1:10" x14ac:dyDescent="0.2">
      <c r="A85" s="106" t="s">
        <v>1869</v>
      </c>
      <c r="B85" s="106" t="s">
        <v>1906</v>
      </c>
      <c r="C85" s="106" t="s">
        <v>1907</v>
      </c>
      <c r="D85" s="106" t="s">
        <v>41</v>
      </c>
      <c r="E85" s="131"/>
      <c r="F85" s="131"/>
      <c r="G85" s="132">
        <v>0</v>
      </c>
      <c r="H85" s="132">
        <v>0</v>
      </c>
      <c r="I85" s="18">
        <f t="shared" si="2"/>
        <v>20</v>
      </c>
      <c r="J85">
        <f t="shared" si="3"/>
        <v>25</v>
      </c>
    </row>
    <row r="86" spans="1:10" x14ac:dyDescent="0.2">
      <c r="A86" s="106" t="s">
        <v>1850</v>
      </c>
      <c r="B86" s="106" t="s">
        <v>1891</v>
      </c>
      <c r="C86" s="106" t="s">
        <v>452</v>
      </c>
      <c r="D86" s="106" t="s">
        <v>50</v>
      </c>
      <c r="E86" s="131"/>
      <c r="F86" s="131"/>
      <c r="G86" s="132">
        <v>0</v>
      </c>
      <c r="H86" s="132">
        <v>0</v>
      </c>
      <c r="I86" s="18">
        <f t="shared" si="2"/>
        <v>20</v>
      </c>
      <c r="J86">
        <f t="shared" si="3"/>
        <v>26</v>
      </c>
    </row>
    <row r="87" spans="1:10" x14ac:dyDescent="0.2">
      <c r="A87" s="106" t="s">
        <v>1828</v>
      </c>
      <c r="B87" s="106" t="s">
        <v>1840</v>
      </c>
      <c r="C87" s="106" t="s">
        <v>1800</v>
      </c>
      <c r="D87" s="106" t="s">
        <v>49</v>
      </c>
      <c r="E87" s="131"/>
      <c r="F87" s="131"/>
      <c r="G87" s="132">
        <v>0</v>
      </c>
      <c r="H87" s="132">
        <v>0</v>
      </c>
      <c r="I87" s="18">
        <f t="shared" si="2"/>
        <v>20</v>
      </c>
      <c r="J87">
        <f t="shared" si="3"/>
        <v>27</v>
      </c>
    </row>
    <row r="88" spans="1:10" x14ac:dyDescent="0.2">
      <c r="I88" s="18">
        <f t="shared" si="2"/>
        <v>20</v>
      </c>
      <c r="J88">
        <f t="shared" si="3"/>
        <v>28</v>
      </c>
    </row>
    <row r="89" spans="1:10" x14ac:dyDescent="0.2">
      <c r="I89" s="18">
        <f t="shared" si="2"/>
        <v>20</v>
      </c>
      <c r="J89">
        <f t="shared" si="3"/>
        <v>29</v>
      </c>
    </row>
    <row r="90" spans="1:10" x14ac:dyDescent="0.2">
      <c r="I90" s="18">
        <f t="shared" ref="I90:I153" si="4">IF(H90=H89,I89,IF(H90=0,ROUNDDOWN(20,0),I89-J89))</f>
        <v>20</v>
      </c>
      <c r="J90">
        <f t="shared" ref="J90:J153" si="5">IF(H90&lt;H89,1,IF(H90=H89,J89+1,0))</f>
        <v>30</v>
      </c>
    </row>
    <row r="91" spans="1:10" x14ac:dyDescent="0.2">
      <c r="I91" s="18">
        <f t="shared" si="4"/>
        <v>20</v>
      </c>
      <c r="J91">
        <f t="shared" si="5"/>
        <v>31</v>
      </c>
    </row>
    <row r="92" spans="1:10" x14ac:dyDescent="0.2">
      <c r="I92" s="18">
        <f t="shared" si="4"/>
        <v>20</v>
      </c>
      <c r="J92">
        <f t="shared" si="5"/>
        <v>32</v>
      </c>
    </row>
    <row r="93" spans="1:10" x14ac:dyDescent="0.2">
      <c r="I93" s="18">
        <f t="shared" si="4"/>
        <v>20</v>
      </c>
      <c r="J93">
        <f t="shared" si="5"/>
        <v>33</v>
      </c>
    </row>
    <row r="94" spans="1:10" x14ac:dyDescent="0.2">
      <c r="I94" s="18">
        <f t="shared" si="4"/>
        <v>20</v>
      </c>
      <c r="J94">
        <f t="shared" si="5"/>
        <v>34</v>
      </c>
    </row>
    <row r="95" spans="1:10" x14ac:dyDescent="0.2">
      <c r="I95" s="18">
        <f t="shared" si="4"/>
        <v>20</v>
      </c>
      <c r="J95">
        <f t="shared" si="5"/>
        <v>35</v>
      </c>
    </row>
    <row r="96" spans="1:10" x14ac:dyDescent="0.2">
      <c r="I96" s="18">
        <f t="shared" si="4"/>
        <v>20</v>
      </c>
      <c r="J96">
        <f t="shared" si="5"/>
        <v>36</v>
      </c>
    </row>
    <row r="97" spans="9:10" x14ac:dyDescent="0.2">
      <c r="I97" s="18">
        <f t="shared" si="4"/>
        <v>20</v>
      </c>
      <c r="J97">
        <f t="shared" si="5"/>
        <v>37</v>
      </c>
    </row>
    <row r="98" spans="9:10" x14ac:dyDescent="0.2">
      <c r="I98" s="18">
        <f t="shared" si="4"/>
        <v>20</v>
      </c>
      <c r="J98">
        <f t="shared" si="5"/>
        <v>38</v>
      </c>
    </row>
    <row r="99" spans="9:10" x14ac:dyDescent="0.2">
      <c r="I99" s="18">
        <f t="shared" si="4"/>
        <v>20</v>
      </c>
      <c r="J99">
        <f t="shared" si="5"/>
        <v>39</v>
      </c>
    </row>
    <row r="100" spans="9:10" x14ac:dyDescent="0.2">
      <c r="I100" s="18">
        <f t="shared" si="4"/>
        <v>20</v>
      </c>
      <c r="J100">
        <f t="shared" si="5"/>
        <v>40</v>
      </c>
    </row>
    <row r="101" spans="9:10" x14ac:dyDescent="0.2">
      <c r="I101" s="18">
        <f t="shared" si="4"/>
        <v>20</v>
      </c>
      <c r="J101">
        <f t="shared" si="5"/>
        <v>41</v>
      </c>
    </row>
    <row r="102" spans="9:10" x14ac:dyDescent="0.2">
      <c r="I102" s="18">
        <f t="shared" si="4"/>
        <v>20</v>
      </c>
      <c r="J102">
        <f t="shared" si="5"/>
        <v>42</v>
      </c>
    </row>
    <row r="103" spans="9:10" x14ac:dyDescent="0.2">
      <c r="I103" s="18">
        <f t="shared" si="4"/>
        <v>20</v>
      </c>
      <c r="J103">
        <f t="shared" si="5"/>
        <v>43</v>
      </c>
    </row>
    <row r="104" spans="9:10" x14ac:dyDescent="0.2">
      <c r="I104" s="18">
        <f t="shared" si="4"/>
        <v>20</v>
      </c>
      <c r="J104">
        <f t="shared" si="5"/>
        <v>44</v>
      </c>
    </row>
    <row r="105" spans="9:10" x14ac:dyDescent="0.2">
      <c r="I105" s="18">
        <f t="shared" si="4"/>
        <v>20</v>
      </c>
      <c r="J105">
        <f t="shared" si="5"/>
        <v>45</v>
      </c>
    </row>
    <row r="106" spans="9:10" x14ac:dyDescent="0.2">
      <c r="I106" s="18">
        <f t="shared" si="4"/>
        <v>20</v>
      </c>
      <c r="J106">
        <f t="shared" si="5"/>
        <v>46</v>
      </c>
    </row>
    <row r="107" spans="9:10" x14ac:dyDescent="0.2">
      <c r="I107" s="18">
        <f t="shared" si="4"/>
        <v>20</v>
      </c>
      <c r="J107">
        <f t="shared" si="5"/>
        <v>47</v>
      </c>
    </row>
    <row r="108" spans="9:10" x14ac:dyDescent="0.2">
      <c r="I108" s="18">
        <f t="shared" si="4"/>
        <v>20</v>
      </c>
      <c r="J108">
        <f t="shared" si="5"/>
        <v>48</v>
      </c>
    </row>
    <row r="109" spans="9:10" x14ac:dyDescent="0.2">
      <c r="I109" s="18">
        <f t="shared" si="4"/>
        <v>20</v>
      </c>
      <c r="J109">
        <f t="shared" si="5"/>
        <v>49</v>
      </c>
    </row>
    <row r="110" spans="9:10" x14ac:dyDescent="0.2">
      <c r="I110" s="18">
        <f t="shared" si="4"/>
        <v>20</v>
      </c>
      <c r="J110">
        <f t="shared" si="5"/>
        <v>50</v>
      </c>
    </row>
    <row r="111" spans="9:10" x14ac:dyDescent="0.2">
      <c r="I111" s="18">
        <f t="shared" si="4"/>
        <v>20</v>
      </c>
      <c r="J111">
        <f t="shared" si="5"/>
        <v>51</v>
      </c>
    </row>
    <row r="112" spans="9:10" x14ac:dyDescent="0.2">
      <c r="I112" s="18">
        <f t="shared" si="4"/>
        <v>20</v>
      </c>
      <c r="J112">
        <f t="shared" si="5"/>
        <v>52</v>
      </c>
    </row>
    <row r="113" spans="9:10" x14ac:dyDescent="0.2">
      <c r="I113" s="18">
        <f t="shared" si="4"/>
        <v>20</v>
      </c>
      <c r="J113">
        <f t="shared" si="5"/>
        <v>53</v>
      </c>
    </row>
    <row r="114" spans="9:10" x14ac:dyDescent="0.2">
      <c r="I114" s="18">
        <f t="shared" si="4"/>
        <v>20</v>
      </c>
      <c r="J114">
        <f t="shared" si="5"/>
        <v>54</v>
      </c>
    </row>
    <row r="115" spans="9:10" x14ac:dyDescent="0.2">
      <c r="I115" s="18">
        <f t="shared" si="4"/>
        <v>20</v>
      </c>
      <c r="J115">
        <f t="shared" si="5"/>
        <v>55</v>
      </c>
    </row>
    <row r="116" spans="9:10" x14ac:dyDescent="0.2">
      <c r="I116" s="18">
        <f t="shared" si="4"/>
        <v>20</v>
      </c>
      <c r="J116">
        <f t="shared" si="5"/>
        <v>56</v>
      </c>
    </row>
    <row r="117" spans="9:10" x14ac:dyDescent="0.2">
      <c r="I117" s="18">
        <f t="shared" si="4"/>
        <v>20</v>
      </c>
      <c r="J117">
        <f t="shared" si="5"/>
        <v>57</v>
      </c>
    </row>
    <row r="118" spans="9:10" x14ac:dyDescent="0.2">
      <c r="I118" s="18">
        <f t="shared" si="4"/>
        <v>20</v>
      </c>
      <c r="J118">
        <f t="shared" si="5"/>
        <v>58</v>
      </c>
    </row>
    <row r="119" spans="9:10" x14ac:dyDescent="0.2">
      <c r="I119" s="18">
        <f t="shared" si="4"/>
        <v>20</v>
      </c>
      <c r="J119">
        <f t="shared" si="5"/>
        <v>59</v>
      </c>
    </row>
    <row r="120" spans="9:10" x14ac:dyDescent="0.2">
      <c r="I120" s="18">
        <f t="shared" si="4"/>
        <v>20</v>
      </c>
      <c r="J120">
        <f t="shared" si="5"/>
        <v>60</v>
      </c>
    </row>
    <row r="121" spans="9:10" x14ac:dyDescent="0.2">
      <c r="I121" s="18">
        <f t="shared" si="4"/>
        <v>20</v>
      </c>
      <c r="J121">
        <f t="shared" si="5"/>
        <v>61</v>
      </c>
    </row>
    <row r="122" spans="9:10" x14ac:dyDescent="0.2">
      <c r="I122" s="18">
        <f t="shared" si="4"/>
        <v>20</v>
      </c>
      <c r="J122">
        <f t="shared" si="5"/>
        <v>62</v>
      </c>
    </row>
    <row r="123" spans="9:10" x14ac:dyDescent="0.2">
      <c r="I123" s="18">
        <f t="shared" si="4"/>
        <v>20</v>
      </c>
      <c r="J123">
        <f t="shared" si="5"/>
        <v>63</v>
      </c>
    </row>
    <row r="124" spans="9:10" x14ac:dyDescent="0.2">
      <c r="I124" s="18">
        <f t="shared" si="4"/>
        <v>20</v>
      </c>
      <c r="J124">
        <f t="shared" si="5"/>
        <v>64</v>
      </c>
    </row>
    <row r="125" spans="9:10" x14ac:dyDescent="0.2">
      <c r="I125" s="18">
        <f t="shared" si="4"/>
        <v>20</v>
      </c>
      <c r="J125">
        <f t="shared" si="5"/>
        <v>65</v>
      </c>
    </row>
    <row r="126" spans="9:10" x14ac:dyDescent="0.2">
      <c r="I126" s="18">
        <f t="shared" si="4"/>
        <v>20</v>
      </c>
      <c r="J126">
        <f t="shared" si="5"/>
        <v>66</v>
      </c>
    </row>
    <row r="127" spans="9:10" x14ac:dyDescent="0.2">
      <c r="I127" s="18">
        <f t="shared" si="4"/>
        <v>20</v>
      </c>
      <c r="J127">
        <f t="shared" si="5"/>
        <v>67</v>
      </c>
    </row>
    <row r="128" spans="9:10" x14ac:dyDescent="0.2">
      <c r="I128" s="18">
        <f t="shared" si="4"/>
        <v>20</v>
      </c>
      <c r="J128">
        <f t="shared" si="5"/>
        <v>68</v>
      </c>
    </row>
    <row r="129" spans="9:10" x14ac:dyDescent="0.2">
      <c r="I129" s="18">
        <f t="shared" si="4"/>
        <v>20</v>
      </c>
      <c r="J129">
        <f t="shared" si="5"/>
        <v>69</v>
      </c>
    </row>
    <row r="130" spans="9:10" x14ac:dyDescent="0.2">
      <c r="I130" s="18">
        <f t="shared" si="4"/>
        <v>20</v>
      </c>
      <c r="J130">
        <f t="shared" si="5"/>
        <v>70</v>
      </c>
    </row>
    <row r="131" spans="9:10" x14ac:dyDescent="0.2">
      <c r="I131" s="18">
        <f t="shared" si="4"/>
        <v>20</v>
      </c>
      <c r="J131">
        <f t="shared" si="5"/>
        <v>71</v>
      </c>
    </row>
    <row r="132" spans="9:10" x14ac:dyDescent="0.2">
      <c r="I132" s="18">
        <f t="shared" si="4"/>
        <v>20</v>
      </c>
      <c r="J132">
        <f t="shared" si="5"/>
        <v>72</v>
      </c>
    </row>
    <row r="133" spans="9:10" x14ac:dyDescent="0.2">
      <c r="I133" s="18">
        <f t="shared" si="4"/>
        <v>20</v>
      </c>
      <c r="J133">
        <f t="shared" si="5"/>
        <v>73</v>
      </c>
    </row>
    <row r="134" spans="9:10" x14ac:dyDescent="0.2">
      <c r="I134" s="18">
        <f t="shared" si="4"/>
        <v>20</v>
      </c>
      <c r="J134">
        <f t="shared" si="5"/>
        <v>74</v>
      </c>
    </row>
    <row r="135" spans="9:10" x14ac:dyDescent="0.2">
      <c r="I135" s="18">
        <f t="shared" si="4"/>
        <v>20</v>
      </c>
      <c r="J135">
        <f t="shared" si="5"/>
        <v>75</v>
      </c>
    </row>
    <row r="136" spans="9:10" x14ac:dyDescent="0.2">
      <c r="I136" s="18">
        <f t="shared" si="4"/>
        <v>20</v>
      </c>
      <c r="J136">
        <f t="shared" si="5"/>
        <v>76</v>
      </c>
    </row>
    <row r="137" spans="9:10" x14ac:dyDescent="0.2">
      <c r="I137" s="18">
        <f t="shared" si="4"/>
        <v>20</v>
      </c>
      <c r="J137">
        <f t="shared" si="5"/>
        <v>77</v>
      </c>
    </row>
    <row r="138" spans="9:10" x14ac:dyDescent="0.2">
      <c r="I138" s="18">
        <f t="shared" si="4"/>
        <v>20</v>
      </c>
      <c r="J138">
        <f t="shared" si="5"/>
        <v>78</v>
      </c>
    </row>
    <row r="139" spans="9:10" x14ac:dyDescent="0.2">
      <c r="I139" s="18">
        <f t="shared" si="4"/>
        <v>20</v>
      </c>
      <c r="J139">
        <f t="shared" si="5"/>
        <v>79</v>
      </c>
    </row>
    <row r="140" spans="9:10" x14ac:dyDescent="0.2">
      <c r="I140" s="18">
        <f t="shared" si="4"/>
        <v>20</v>
      </c>
      <c r="J140">
        <f t="shared" si="5"/>
        <v>80</v>
      </c>
    </row>
    <row r="141" spans="9:10" x14ac:dyDescent="0.2">
      <c r="I141" s="18">
        <f t="shared" si="4"/>
        <v>20</v>
      </c>
      <c r="J141">
        <f t="shared" si="5"/>
        <v>81</v>
      </c>
    </row>
    <row r="142" spans="9:10" x14ac:dyDescent="0.2">
      <c r="I142" s="18">
        <f t="shared" si="4"/>
        <v>20</v>
      </c>
      <c r="J142">
        <f t="shared" si="5"/>
        <v>82</v>
      </c>
    </row>
    <row r="143" spans="9:10" x14ac:dyDescent="0.2">
      <c r="I143" s="18">
        <f t="shared" si="4"/>
        <v>20</v>
      </c>
      <c r="J143">
        <f t="shared" si="5"/>
        <v>83</v>
      </c>
    </row>
    <row r="144" spans="9:10" x14ac:dyDescent="0.2">
      <c r="I144" s="18">
        <f t="shared" si="4"/>
        <v>20</v>
      </c>
      <c r="J144">
        <f t="shared" si="5"/>
        <v>84</v>
      </c>
    </row>
    <row r="145" spans="9:10" x14ac:dyDescent="0.2">
      <c r="I145" s="18">
        <f t="shared" si="4"/>
        <v>20</v>
      </c>
      <c r="J145">
        <f t="shared" si="5"/>
        <v>85</v>
      </c>
    </row>
    <row r="146" spans="9:10" x14ac:dyDescent="0.2">
      <c r="I146" s="18">
        <f t="shared" si="4"/>
        <v>20</v>
      </c>
      <c r="J146">
        <f t="shared" si="5"/>
        <v>86</v>
      </c>
    </row>
    <row r="147" spans="9:10" x14ac:dyDescent="0.2">
      <c r="I147" s="18">
        <f t="shared" si="4"/>
        <v>20</v>
      </c>
      <c r="J147">
        <f t="shared" si="5"/>
        <v>87</v>
      </c>
    </row>
    <row r="148" spans="9:10" x14ac:dyDescent="0.2">
      <c r="I148" s="18">
        <f t="shared" si="4"/>
        <v>20</v>
      </c>
      <c r="J148">
        <f t="shared" si="5"/>
        <v>88</v>
      </c>
    </row>
    <row r="149" spans="9:10" x14ac:dyDescent="0.2">
      <c r="I149" s="18">
        <f t="shared" si="4"/>
        <v>20</v>
      </c>
      <c r="J149">
        <f t="shared" si="5"/>
        <v>89</v>
      </c>
    </row>
    <row r="150" spans="9:10" x14ac:dyDescent="0.2">
      <c r="I150" s="18">
        <f t="shared" si="4"/>
        <v>20</v>
      </c>
      <c r="J150">
        <f t="shared" si="5"/>
        <v>90</v>
      </c>
    </row>
    <row r="151" spans="9:10" x14ac:dyDescent="0.2">
      <c r="I151" s="18">
        <f t="shared" si="4"/>
        <v>20</v>
      </c>
      <c r="J151">
        <f t="shared" si="5"/>
        <v>91</v>
      </c>
    </row>
    <row r="152" spans="9:10" x14ac:dyDescent="0.2">
      <c r="I152" s="18">
        <f t="shared" si="4"/>
        <v>20</v>
      </c>
      <c r="J152">
        <f t="shared" si="5"/>
        <v>92</v>
      </c>
    </row>
    <row r="153" spans="9:10" x14ac:dyDescent="0.2">
      <c r="I153" s="18">
        <f t="shared" si="4"/>
        <v>20</v>
      </c>
      <c r="J153">
        <f t="shared" si="5"/>
        <v>93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94</v>
      </c>
    </row>
    <row r="155" spans="9:10" x14ac:dyDescent="0.2">
      <c r="I155" s="18">
        <f t="shared" si="6"/>
        <v>20</v>
      </c>
      <c r="J155">
        <f t="shared" si="7"/>
        <v>95</v>
      </c>
    </row>
    <row r="156" spans="9:10" x14ac:dyDescent="0.2">
      <c r="I156" s="18">
        <f t="shared" si="6"/>
        <v>20</v>
      </c>
      <c r="J156">
        <f t="shared" si="7"/>
        <v>96</v>
      </c>
    </row>
    <row r="157" spans="9:10" x14ac:dyDescent="0.2">
      <c r="I157" s="18">
        <f t="shared" si="6"/>
        <v>20</v>
      </c>
      <c r="J157">
        <f t="shared" si="7"/>
        <v>97</v>
      </c>
    </row>
    <row r="158" spans="9:10" x14ac:dyDescent="0.2">
      <c r="I158" s="18">
        <f t="shared" si="6"/>
        <v>20</v>
      </c>
      <c r="J158">
        <f t="shared" si="7"/>
        <v>98</v>
      </c>
    </row>
    <row r="159" spans="9:10" x14ac:dyDescent="0.2">
      <c r="I159" s="18">
        <f t="shared" si="6"/>
        <v>20</v>
      </c>
      <c r="J159">
        <f t="shared" si="7"/>
        <v>99</v>
      </c>
    </row>
    <row r="160" spans="9:10" x14ac:dyDescent="0.2">
      <c r="I160" s="18">
        <f t="shared" si="6"/>
        <v>20</v>
      </c>
      <c r="J160">
        <f t="shared" si="7"/>
        <v>100</v>
      </c>
    </row>
    <row r="161" spans="9:10" x14ac:dyDescent="0.2">
      <c r="I161" s="18">
        <f t="shared" si="6"/>
        <v>20</v>
      </c>
      <c r="J161">
        <f t="shared" si="7"/>
        <v>101</v>
      </c>
    </row>
    <row r="162" spans="9:10" x14ac:dyDescent="0.2">
      <c r="I162" s="18">
        <f t="shared" si="6"/>
        <v>20</v>
      </c>
      <c r="J162">
        <f t="shared" si="7"/>
        <v>102</v>
      </c>
    </row>
    <row r="163" spans="9:10" x14ac:dyDescent="0.2">
      <c r="I163" s="18">
        <f t="shared" si="6"/>
        <v>20</v>
      </c>
      <c r="J163">
        <f t="shared" si="7"/>
        <v>103</v>
      </c>
    </row>
    <row r="164" spans="9:10" x14ac:dyDescent="0.2">
      <c r="I164" s="18">
        <f t="shared" si="6"/>
        <v>20</v>
      </c>
      <c r="J164">
        <f t="shared" si="7"/>
        <v>104</v>
      </c>
    </row>
    <row r="165" spans="9:10" x14ac:dyDescent="0.2">
      <c r="I165" s="18">
        <f t="shared" si="6"/>
        <v>20</v>
      </c>
      <c r="J165">
        <f t="shared" si="7"/>
        <v>105</v>
      </c>
    </row>
    <row r="166" spans="9:10" x14ac:dyDescent="0.2">
      <c r="I166" s="18">
        <f t="shared" si="6"/>
        <v>20</v>
      </c>
      <c r="J166">
        <f t="shared" si="7"/>
        <v>106</v>
      </c>
    </row>
    <row r="167" spans="9:10" x14ac:dyDescent="0.2">
      <c r="I167" s="18">
        <f t="shared" si="6"/>
        <v>20</v>
      </c>
      <c r="J167">
        <f t="shared" si="7"/>
        <v>107</v>
      </c>
    </row>
    <row r="168" spans="9:10" x14ac:dyDescent="0.2">
      <c r="I168" s="18">
        <f t="shared" si="6"/>
        <v>20</v>
      </c>
      <c r="J168">
        <f t="shared" si="7"/>
        <v>108</v>
      </c>
    </row>
    <row r="169" spans="9:10" x14ac:dyDescent="0.2">
      <c r="I169" s="18">
        <f t="shared" si="6"/>
        <v>20</v>
      </c>
      <c r="J169">
        <f t="shared" si="7"/>
        <v>109</v>
      </c>
    </row>
    <row r="170" spans="9:10" x14ac:dyDescent="0.2">
      <c r="I170" s="18">
        <f t="shared" si="6"/>
        <v>20</v>
      </c>
      <c r="J170">
        <f t="shared" si="7"/>
        <v>110</v>
      </c>
    </row>
    <row r="171" spans="9:10" x14ac:dyDescent="0.2">
      <c r="I171" s="18">
        <f t="shared" si="6"/>
        <v>20</v>
      </c>
      <c r="J171">
        <f t="shared" si="7"/>
        <v>111</v>
      </c>
    </row>
    <row r="172" spans="9:10" x14ac:dyDescent="0.2">
      <c r="I172" s="18">
        <f t="shared" si="6"/>
        <v>20</v>
      </c>
      <c r="J172">
        <f t="shared" si="7"/>
        <v>112</v>
      </c>
    </row>
    <row r="173" spans="9:10" x14ac:dyDescent="0.2">
      <c r="I173" s="18">
        <f t="shared" si="6"/>
        <v>20</v>
      </c>
      <c r="J173">
        <f t="shared" si="7"/>
        <v>113</v>
      </c>
    </row>
    <row r="174" spans="9:10" x14ac:dyDescent="0.2">
      <c r="I174" s="18">
        <f t="shared" si="6"/>
        <v>20</v>
      </c>
      <c r="J174">
        <f t="shared" si="7"/>
        <v>114</v>
      </c>
    </row>
    <row r="175" spans="9:10" x14ac:dyDescent="0.2">
      <c r="I175" s="18">
        <f t="shared" si="6"/>
        <v>20</v>
      </c>
      <c r="J175">
        <f t="shared" si="7"/>
        <v>115</v>
      </c>
    </row>
    <row r="176" spans="9:10" x14ac:dyDescent="0.2">
      <c r="I176" s="18">
        <f t="shared" si="6"/>
        <v>20</v>
      </c>
      <c r="J176">
        <f t="shared" si="7"/>
        <v>116</v>
      </c>
    </row>
    <row r="177" spans="9:10" x14ac:dyDescent="0.2">
      <c r="I177" s="18">
        <f t="shared" si="6"/>
        <v>20</v>
      </c>
      <c r="J177">
        <f t="shared" si="7"/>
        <v>117</v>
      </c>
    </row>
    <row r="178" spans="9:10" x14ac:dyDescent="0.2">
      <c r="I178" s="18">
        <f t="shared" si="6"/>
        <v>20</v>
      </c>
      <c r="J178">
        <f t="shared" si="7"/>
        <v>118</v>
      </c>
    </row>
    <row r="179" spans="9:10" x14ac:dyDescent="0.2">
      <c r="I179" s="18">
        <f t="shared" si="6"/>
        <v>20</v>
      </c>
      <c r="J179">
        <f t="shared" si="7"/>
        <v>119</v>
      </c>
    </row>
    <row r="180" spans="9:10" x14ac:dyDescent="0.2">
      <c r="I180" s="18">
        <f t="shared" si="6"/>
        <v>20</v>
      </c>
      <c r="J180">
        <f t="shared" si="7"/>
        <v>120</v>
      </c>
    </row>
    <row r="181" spans="9:10" x14ac:dyDescent="0.2">
      <c r="I181" s="18">
        <f t="shared" si="6"/>
        <v>20</v>
      </c>
      <c r="J181">
        <f t="shared" si="7"/>
        <v>121</v>
      </c>
    </row>
    <row r="182" spans="9:10" x14ac:dyDescent="0.2">
      <c r="I182" s="18">
        <f t="shared" si="6"/>
        <v>20</v>
      </c>
      <c r="J182">
        <f t="shared" si="7"/>
        <v>122</v>
      </c>
    </row>
    <row r="183" spans="9:10" x14ac:dyDescent="0.2">
      <c r="I183" s="18">
        <f t="shared" si="6"/>
        <v>20</v>
      </c>
      <c r="J183">
        <f t="shared" si="7"/>
        <v>123</v>
      </c>
    </row>
    <row r="184" spans="9:10" x14ac:dyDescent="0.2">
      <c r="I184" s="18">
        <f t="shared" si="6"/>
        <v>20</v>
      </c>
      <c r="J184">
        <f t="shared" si="7"/>
        <v>124</v>
      </c>
    </row>
    <row r="185" spans="9:10" x14ac:dyDescent="0.2">
      <c r="I185" s="18">
        <f t="shared" si="6"/>
        <v>20</v>
      </c>
      <c r="J185">
        <f t="shared" si="7"/>
        <v>125</v>
      </c>
    </row>
    <row r="186" spans="9:10" x14ac:dyDescent="0.2">
      <c r="I186" s="18">
        <f t="shared" si="6"/>
        <v>20</v>
      </c>
      <c r="J186">
        <f t="shared" si="7"/>
        <v>126</v>
      </c>
    </row>
    <row r="187" spans="9:10" x14ac:dyDescent="0.2">
      <c r="I187" s="18">
        <f t="shared" si="6"/>
        <v>20</v>
      </c>
      <c r="J187">
        <f t="shared" si="7"/>
        <v>127</v>
      </c>
    </row>
    <row r="188" spans="9:10" x14ac:dyDescent="0.2">
      <c r="I188" s="18">
        <f t="shared" si="6"/>
        <v>20</v>
      </c>
      <c r="J188">
        <f t="shared" si="7"/>
        <v>128</v>
      </c>
    </row>
    <row r="189" spans="9:10" x14ac:dyDescent="0.2">
      <c r="I189" s="18">
        <f t="shared" si="6"/>
        <v>20</v>
      </c>
      <c r="J189">
        <f t="shared" si="7"/>
        <v>129</v>
      </c>
    </row>
    <row r="190" spans="9:10" x14ac:dyDescent="0.2">
      <c r="I190" s="18">
        <f t="shared" si="6"/>
        <v>20</v>
      </c>
      <c r="J190">
        <f t="shared" si="7"/>
        <v>130</v>
      </c>
    </row>
    <row r="191" spans="9:10" x14ac:dyDescent="0.2">
      <c r="I191" s="18">
        <f t="shared" si="6"/>
        <v>20</v>
      </c>
      <c r="J191">
        <f t="shared" si="7"/>
        <v>131</v>
      </c>
    </row>
    <row r="192" spans="9:10" x14ac:dyDescent="0.2">
      <c r="I192" s="18">
        <f t="shared" si="6"/>
        <v>20</v>
      </c>
      <c r="J192">
        <f t="shared" si="7"/>
        <v>132</v>
      </c>
    </row>
    <row r="193" spans="9:10" x14ac:dyDescent="0.2">
      <c r="I193" s="18">
        <f t="shared" si="6"/>
        <v>20</v>
      </c>
      <c r="J193">
        <f t="shared" si="7"/>
        <v>133</v>
      </c>
    </row>
    <row r="194" spans="9:10" x14ac:dyDescent="0.2">
      <c r="I194" s="18">
        <f t="shared" si="6"/>
        <v>20</v>
      </c>
      <c r="J194">
        <f t="shared" si="7"/>
        <v>134</v>
      </c>
    </row>
    <row r="195" spans="9:10" x14ac:dyDescent="0.2">
      <c r="I195" s="18">
        <f t="shared" si="6"/>
        <v>20</v>
      </c>
      <c r="J195">
        <f t="shared" si="7"/>
        <v>135</v>
      </c>
    </row>
    <row r="196" spans="9:10" x14ac:dyDescent="0.2">
      <c r="I196" s="18">
        <f t="shared" si="6"/>
        <v>20</v>
      </c>
      <c r="J196">
        <f t="shared" si="7"/>
        <v>136</v>
      </c>
    </row>
    <row r="197" spans="9:10" x14ac:dyDescent="0.2">
      <c r="I197" s="18">
        <f t="shared" si="6"/>
        <v>20</v>
      </c>
      <c r="J197">
        <f t="shared" si="7"/>
        <v>137</v>
      </c>
    </row>
    <row r="198" spans="9:10" x14ac:dyDescent="0.2">
      <c r="I198" s="18">
        <f t="shared" si="6"/>
        <v>20</v>
      </c>
      <c r="J198">
        <f t="shared" si="7"/>
        <v>138</v>
      </c>
    </row>
    <row r="199" spans="9:10" x14ac:dyDescent="0.2">
      <c r="I199" s="18">
        <f t="shared" si="6"/>
        <v>20</v>
      </c>
      <c r="J199">
        <f t="shared" si="7"/>
        <v>139</v>
      </c>
    </row>
    <row r="200" spans="9:10" x14ac:dyDescent="0.2">
      <c r="I200" s="18">
        <f t="shared" si="6"/>
        <v>20</v>
      </c>
      <c r="J200">
        <f t="shared" si="7"/>
        <v>140</v>
      </c>
    </row>
    <row r="201" spans="9:10" x14ac:dyDescent="0.2">
      <c r="I201" s="18">
        <f t="shared" si="6"/>
        <v>20</v>
      </c>
      <c r="J201">
        <f t="shared" si="7"/>
        <v>141</v>
      </c>
    </row>
    <row r="202" spans="9:10" x14ac:dyDescent="0.2">
      <c r="I202" s="18">
        <f t="shared" si="6"/>
        <v>20</v>
      </c>
      <c r="J202">
        <f t="shared" si="7"/>
        <v>142</v>
      </c>
    </row>
    <row r="203" spans="9:10" x14ac:dyDescent="0.2">
      <c r="I203" s="18">
        <f t="shared" si="6"/>
        <v>20</v>
      </c>
      <c r="J203">
        <f t="shared" si="7"/>
        <v>143</v>
      </c>
    </row>
    <row r="204" spans="9:10" x14ac:dyDescent="0.2">
      <c r="I204" s="18">
        <f t="shared" si="6"/>
        <v>20</v>
      </c>
      <c r="J204">
        <f t="shared" si="7"/>
        <v>144</v>
      </c>
    </row>
    <row r="205" spans="9:10" x14ac:dyDescent="0.2">
      <c r="I205" s="18">
        <f t="shared" si="6"/>
        <v>20</v>
      </c>
      <c r="J205">
        <f t="shared" si="7"/>
        <v>145</v>
      </c>
    </row>
    <row r="206" spans="9:10" x14ac:dyDescent="0.2">
      <c r="I206" s="18">
        <f t="shared" si="6"/>
        <v>20</v>
      </c>
      <c r="J206">
        <f t="shared" si="7"/>
        <v>146</v>
      </c>
    </row>
    <row r="207" spans="9:10" x14ac:dyDescent="0.2">
      <c r="I207" s="18">
        <f t="shared" si="6"/>
        <v>20</v>
      </c>
      <c r="J207">
        <f t="shared" si="7"/>
        <v>147</v>
      </c>
    </row>
    <row r="208" spans="9:10" x14ac:dyDescent="0.2">
      <c r="I208" s="18">
        <f t="shared" si="6"/>
        <v>20</v>
      </c>
      <c r="J208">
        <f t="shared" si="7"/>
        <v>148</v>
      </c>
    </row>
    <row r="209" spans="9:10" x14ac:dyDescent="0.2">
      <c r="I209" s="18">
        <f t="shared" si="6"/>
        <v>20</v>
      </c>
      <c r="J209">
        <f t="shared" si="7"/>
        <v>149</v>
      </c>
    </row>
    <row r="210" spans="9:10" x14ac:dyDescent="0.2">
      <c r="I210" s="18">
        <f t="shared" si="6"/>
        <v>20</v>
      </c>
      <c r="J210">
        <f t="shared" si="7"/>
        <v>150</v>
      </c>
    </row>
    <row r="211" spans="9:10" x14ac:dyDescent="0.2">
      <c r="I211" s="18">
        <f t="shared" si="6"/>
        <v>20</v>
      </c>
      <c r="J211">
        <f t="shared" si="7"/>
        <v>151</v>
      </c>
    </row>
    <row r="212" spans="9:10" x14ac:dyDescent="0.2">
      <c r="I212" s="18">
        <f t="shared" si="6"/>
        <v>20</v>
      </c>
      <c r="J212">
        <f t="shared" si="7"/>
        <v>152</v>
      </c>
    </row>
    <row r="213" spans="9:10" x14ac:dyDescent="0.2">
      <c r="I213" s="18">
        <f t="shared" si="6"/>
        <v>20</v>
      </c>
      <c r="J213">
        <f t="shared" si="7"/>
        <v>153</v>
      </c>
    </row>
    <row r="214" spans="9:10" x14ac:dyDescent="0.2">
      <c r="I214" s="18">
        <f t="shared" si="6"/>
        <v>20</v>
      </c>
      <c r="J214">
        <f t="shared" si="7"/>
        <v>154</v>
      </c>
    </row>
    <row r="215" spans="9:10" x14ac:dyDescent="0.2">
      <c r="I215" s="18">
        <f t="shared" si="6"/>
        <v>20</v>
      </c>
      <c r="J215">
        <f t="shared" si="7"/>
        <v>155</v>
      </c>
    </row>
    <row r="216" spans="9:10" x14ac:dyDescent="0.2">
      <c r="I216" s="18">
        <f t="shared" si="6"/>
        <v>20</v>
      </c>
      <c r="J216">
        <f t="shared" si="7"/>
        <v>156</v>
      </c>
    </row>
    <row r="217" spans="9:10" x14ac:dyDescent="0.2">
      <c r="I217" s="18">
        <f t="shared" si="6"/>
        <v>20</v>
      </c>
      <c r="J217">
        <f t="shared" si="7"/>
        <v>157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158</v>
      </c>
    </row>
    <row r="219" spans="9:10" x14ac:dyDescent="0.2">
      <c r="I219" s="18">
        <f t="shared" si="8"/>
        <v>20</v>
      </c>
      <c r="J219">
        <f t="shared" si="9"/>
        <v>159</v>
      </c>
    </row>
    <row r="220" spans="9:10" x14ac:dyDescent="0.2">
      <c r="I220" s="18">
        <f t="shared" si="8"/>
        <v>20</v>
      </c>
      <c r="J220">
        <f t="shared" si="9"/>
        <v>160</v>
      </c>
    </row>
    <row r="221" spans="9:10" x14ac:dyDescent="0.2">
      <c r="I221" s="18">
        <f t="shared" si="8"/>
        <v>20</v>
      </c>
      <c r="J221">
        <f t="shared" si="9"/>
        <v>161</v>
      </c>
    </row>
    <row r="222" spans="9:10" x14ac:dyDescent="0.2">
      <c r="I222" s="18">
        <f t="shared" si="8"/>
        <v>20</v>
      </c>
      <c r="J222">
        <f t="shared" si="9"/>
        <v>162</v>
      </c>
    </row>
    <row r="223" spans="9:10" x14ac:dyDescent="0.2">
      <c r="I223" s="18">
        <f t="shared" si="8"/>
        <v>20</v>
      </c>
      <c r="J223">
        <f t="shared" si="9"/>
        <v>163</v>
      </c>
    </row>
    <row r="224" spans="9:10" x14ac:dyDescent="0.2">
      <c r="I224" s="18">
        <f t="shared" si="8"/>
        <v>20</v>
      </c>
      <c r="J224">
        <f t="shared" si="9"/>
        <v>164</v>
      </c>
    </row>
    <row r="225" spans="9:10" x14ac:dyDescent="0.2">
      <c r="I225" s="18">
        <f t="shared" si="8"/>
        <v>20</v>
      </c>
      <c r="J225">
        <f t="shared" si="9"/>
        <v>165</v>
      </c>
    </row>
    <row r="226" spans="9:10" x14ac:dyDescent="0.2">
      <c r="I226" s="18">
        <f t="shared" si="8"/>
        <v>20</v>
      </c>
      <c r="J226">
        <f t="shared" si="9"/>
        <v>166</v>
      </c>
    </row>
    <row r="227" spans="9:10" x14ac:dyDescent="0.2">
      <c r="I227" s="18">
        <f t="shared" si="8"/>
        <v>20</v>
      </c>
      <c r="J227">
        <f t="shared" si="9"/>
        <v>167</v>
      </c>
    </row>
    <row r="228" spans="9:10" x14ac:dyDescent="0.2">
      <c r="I228" s="18">
        <f t="shared" si="8"/>
        <v>20</v>
      </c>
      <c r="J228">
        <f t="shared" si="9"/>
        <v>168</v>
      </c>
    </row>
    <row r="229" spans="9:10" x14ac:dyDescent="0.2">
      <c r="I229" s="18">
        <f t="shared" si="8"/>
        <v>20</v>
      </c>
      <c r="J229">
        <f t="shared" si="9"/>
        <v>169</v>
      </c>
    </row>
    <row r="230" spans="9:10" x14ac:dyDescent="0.2">
      <c r="I230" s="18">
        <f t="shared" si="8"/>
        <v>20</v>
      </c>
      <c r="J230">
        <f t="shared" si="9"/>
        <v>170</v>
      </c>
    </row>
    <row r="231" spans="9:10" x14ac:dyDescent="0.2">
      <c r="I231" s="18">
        <f t="shared" si="8"/>
        <v>20</v>
      </c>
      <c r="J231">
        <f t="shared" si="9"/>
        <v>171</v>
      </c>
    </row>
    <row r="232" spans="9:10" x14ac:dyDescent="0.2">
      <c r="I232" s="18">
        <f t="shared" si="8"/>
        <v>20</v>
      </c>
      <c r="J232">
        <f t="shared" si="9"/>
        <v>172</v>
      </c>
    </row>
    <row r="233" spans="9:10" x14ac:dyDescent="0.2">
      <c r="I233" s="18">
        <f t="shared" si="8"/>
        <v>20</v>
      </c>
      <c r="J233">
        <f t="shared" si="9"/>
        <v>173</v>
      </c>
    </row>
    <row r="234" spans="9:10" x14ac:dyDescent="0.2">
      <c r="I234" s="18">
        <f t="shared" si="8"/>
        <v>20</v>
      </c>
      <c r="J234">
        <f t="shared" si="9"/>
        <v>174</v>
      </c>
    </row>
    <row r="235" spans="9:10" x14ac:dyDescent="0.2">
      <c r="I235" s="18">
        <f t="shared" si="8"/>
        <v>20</v>
      </c>
      <c r="J235">
        <f t="shared" si="9"/>
        <v>175</v>
      </c>
    </row>
    <row r="236" spans="9:10" x14ac:dyDescent="0.2">
      <c r="I236" s="18">
        <f t="shared" si="8"/>
        <v>20</v>
      </c>
      <c r="J236">
        <f t="shared" si="9"/>
        <v>176</v>
      </c>
    </row>
    <row r="237" spans="9:10" x14ac:dyDescent="0.2">
      <c r="I237" s="18">
        <f t="shared" si="8"/>
        <v>20</v>
      </c>
      <c r="J237">
        <f t="shared" si="9"/>
        <v>177</v>
      </c>
    </row>
    <row r="238" spans="9:10" x14ac:dyDescent="0.2">
      <c r="I238" s="18">
        <f t="shared" si="8"/>
        <v>20</v>
      </c>
      <c r="J238">
        <f t="shared" si="9"/>
        <v>178</v>
      </c>
    </row>
    <row r="239" spans="9:10" x14ac:dyDescent="0.2">
      <c r="I239" s="18">
        <f t="shared" si="8"/>
        <v>20</v>
      </c>
      <c r="J239">
        <f t="shared" si="9"/>
        <v>179</v>
      </c>
    </row>
    <row r="240" spans="9:10" x14ac:dyDescent="0.2">
      <c r="I240" s="18">
        <f t="shared" si="8"/>
        <v>20</v>
      </c>
      <c r="J240">
        <f t="shared" si="9"/>
        <v>180</v>
      </c>
    </row>
    <row r="241" spans="9:10" x14ac:dyDescent="0.2">
      <c r="I241" s="18">
        <f t="shared" si="8"/>
        <v>20</v>
      </c>
      <c r="J241">
        <f t="shared" si="9"/>
        <v>181</v>
      </c>
    </row>
    <row r="242" spans="9:10" x14ac:dyDescent="0.2">
      <c r="I242" s="18">
        <f t="shared" si="8"/>
        <v>20</v>
      </c>
      <c r="J242">
        <f t="shared" si="9"/>
        <v>182</v>
      </c>
    </row>
    <row r="243" spans="9:10" x14ac:dyDescent="0.2">
      <c r="I243" s="18">
        <f t="shared" si="8"/>
        <v>20</v>
      </c>
      <c r="J243">
        <f t="shared" si="9"/>
        <v>183</v>
      </c>
    </row>
    <row r="244" spans="9:10" x14ac:dyDescent="0.2">
      <c r="I244" s="18">
        <f t="shared" si="8"/>
        <v>20</v>
      </c>
      <c r="J244">
        <f t="shared" si="9"/>
        <v>184</v>
      </c>
    </row>
    <row r="245" spans="9:10" x14ac:dyDescent="0.2">
      <c r="I245" s="18">
        <f t="shared" si="8"/>
        <v>20</v>
      </c>
      <c r="J245">
        <f t="shared" si="9"/>
        <v>185</v>
      </c>
    </row>
    <row r="246" spans="9:10" x14ac:dyDescent="0.2">
      <c r="I246" s="18">
        <f t="shared" si="8"/>
        <v>20</v>
      </c>
      <c r="J246">
        <f t="shared" si="9"/>
        <v>186</v>
      </c>
    </row>
    <row r="247" spans="9:10" x14ac:dyDescent="0.2">
      <c r="I247" s="18">
        <f t="shared" si="8"/>
        <v>20</v>
      </c>
      <c r="J247">
        <f t="shared" si="9"/>
        <v>187</v>
      </c>
    </row>
    <row r="248" spans="9:10" x14ac:dyDescent="0.2">
      <c r="I248" s="18">
        <f t="shared" si="8"/>
        <v>20</v>
      </c>
      <c r="J248">
        <f t="shared" si="9"/>
        <v>188</v>
      </c>
    </row>
    <row r="249" spans="9:10" x14ac:dyDescent="0.2">
      <c r="I249" s="18">
        <f t="shared" si="8"/>
        <v>20</v>
      </c>
      <c r="J249">
        <f t="shared" si="9"/>
        <v>189</v>
      </c>
    </row>
    <row r="250" spans="9:10" x14ac:dyDescent="0.2">
      <c r="I250" s="18">
        <f t="shared" si="8"/>
        <v>20</v>
      </c>
      <c r="J250">
        <f t="shared" si="9"/>
        <v>190</v>
      </c>
    </row>
    <row r="251" spans="9:10" x14ac:dyDescent="0.2">
      <c r="I251" s="18">
        <f t="shared" si="8"/>
        <v>20</v>
      </c>
      <c r="J251">
        <f t="shared" si="9"/>
        <v>191</v>
      </c>
    </row>
    <row r="252" spans="9:10" x14ac:dyDescent="0.2">
      <c r="I252" s="18">
        <f t="shared" si="8"/>
        <v>20</v>
      </c>
      <c r="J252">
        <f t="shared" si="9"/>
        <v>192</v>
      </c>
    </row>
    <row r="253" spans="9:10" x14ac:dyDescent="0.2">
      <c r="I253" s="18">
        <f t="shared" si="8"/>
        <v>20</v>
      </c>
      <c r="J253">
        <f t="shared" si="9"/>
        <v>193</v>
      </c>
    </row>
    <row r="254" spans="9:10" x14ac:dyDescent="0.2">
      <c r="I254" s="18">
        <f t="shared" si="8"/>
        <v>20</v>
      </c>
      <c r="J254">
        <f t="shared" si="9"/>
        <v>194</v>
      </c>
    </row>
    <row r="255" spans="9:10" x14ac:dyDescent="0.2">
      <c r="I255" s="18">
        <f t="shared" si="8"/>
        <v>20</v>
      </c>
      <c r="J255">
        <f t="shared" si="9"/>
        <v>195</v>
      </c>
    </row>
    <row r="256" spans="9:10" x14ac:dyDescent="0.2">
      <c r="I256" s="18">
        <f t="shared" si="8"/>
        <v>20</v>
      </c>
      <c r="J256">
        <f t="shared" si="9"/>
        <v>196</v>
      </c>
    </row>
    <row r="257" spans="9:10" x14ac:dyDescent="0.2">
      <c r="I257" s="18">
        <f t="shared" si="8"/>
        <v>20</v>
      </c>
      <c r="J257">
        <f t="shared" si="9"/>
        <v>197</v>
      </c>
    </row>
    <row r="258" spans="9:10" x14ac:dyDescent="0.2">
      <c r="I258" s="18">
        <f t="shared" si="8"/>
        <v>20</v>
      </c>
      <c r="J258">
        <f t="shared" si="9"/>
        <v>198</v>
      </c>
    </row>
    <row r="259" spans="9:10" x14ac:dyDescent="0.2">
      <c r="I259" s="18">
        <f t="shared" si="8"/>
        <v>20</v>
      </c>
      <c r="J259">
        <f t="shared" si="9"/>
        <v>199</v>
      </c>
    </row>
    <row r="260" spans="9:10" x14ac:dyDescent="0.2">
      <c r="I260" s="18">
        <f t="shared" si="8"/>
        <v>20</v>
      </c>
      <c r="J260">
        <f t="shared" si="9"/>
        <v>200</v>
      </c>
    </row>
    <row r="261" spans="9:10" x14ac:dyDescent="0.2">
      <c r="I261" s="18">
        <f t="shared" si="8"/>
        <v>20</v>
      </c>
      <c r="J261">
        <f t="shared" si="9"/>
        <v>201</v>
      </c>
    </row>
    <row r="262" spans="9:10" x14ac:dyDescent="0.2">
      <c r="I262" s="18">
        <f t="shared" si="8"/>
        <v>20</v>
      </c>
      <c r="J262">
        <f t="shared" si="9"/>
        <v>202</v>
      </c>
    </row>
    <row r="263" spans="9:10" x14ac:dyDescent="0.2">
      <c r="I263" s="18">
        <f t="shared" si="8"/>
        <v>20</v>
      </c>
      <c r="J263">
        <f t="shared" si="9"/>
        <v>203</v>
      </c>
    </row>
    <row r="264" spans="9:10" x14ac:dyDescent="0.2">
      <c r="I264" s="18">
        <f t="shared" si="8"/>
        <v>20</v>
      </c>
      <c r="J264">
        <f t="shared" si="9"/>
        <v>204</v>
      </c>
    </row>
    <row r="265" spans="9:10" x14ac:dyDescent="0.2">
      <c r="I265" s="18">
        <f t="shared" si="8"/>
        <v>20</v>
      </c>
      <c r="J265">
        <f t="shared" si="9"/>
        <v>205</v>
      </c>
    </row>
    <row r="266" spans="9:10" x14ac:dyDescent="0.2">
      <c r="I266" s="18">
        <f t="shared" si="8"/>
        <v>20</v>
      </c>
      <c r="J266">
        <f t="shared" si="9"/>
        <v>206</v>
      </c>
    </row>
    <row r="267" spans="9:10" x14ac:dyDescent="0.2">
      <c r="I267" s="18">
        <f t="shared" si="8"/>
        <v>20</v>
      </c>
      <c r="J267">
        <f t="shared" si="9"/>
        <v>207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="78" zoomScaleNormal="78" workbookViewId="0">
      <selection activeCell="O9" sqref="O9"/>
    </sheetView>
  </sheetViews>
  <sheetFormatPr defaultRowHeight="12.75" x14ac:dyDescent="0.2"/>
  <cols>
    <col min="1" max="1" width="13.7109375" style="104" customWidth="1"/>
    <col min="2" max="2" width="14.28515625" style="104" customWidth="1"/>
    <col min="3" max="3" width="16.7109375" style="104" bestFit="1" customWidth="1"/>
    <col min="4" max="4" width="26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304" t="s">
        <v>2112</v>
      </c>
      <c r="C2" s="326" t="str">
        <f>$B$3&amp;" "&amp; Individuals!$G$2</f>
        <v>Men Grand Masters Inter Club 4th Leg 2021</v>
      </c>
      <c r="D2" s="326"/>
      <c r="E2" s="326"/>
      <c r="F2" s="326"/>
      <c r="G2" s="326"/>
      <c r="H2" s="326"/>
      <c r="I2" s="93"/>
      <c r="J2" s="92"/>
      <c r="K2" s="92"/>
    </row>
    <row r="3" spans="1:11" ht="20.25" x14ac:dyDescent="0.2">
      <c r="A3" s="109" t="s">
        <v>4</v>
      </c>
      <c r="B3" s="106" t="s">
        <v>2068</v>
      </c>
      <c r="D3" s="110" t="s">
        <v>1846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5" t="s">
        <v>532</v>
      </c>
      <c r="F5" s="305" t="s">
        <v>1380</v>
      </c>
      <c r="G5" s="305" t="s">
        <v>1207</v>
      </c>
      <c r="H5" s="305" t="s">
        <v>1381</v>
      </c>
      <c r="I5" s="103" t="s">
        <v>1431</v>
      </c>
    </row>
    <row r="6" spans="1:11" x14ac:dyDescent="0.2">
      <c r="A6" s="106" t="s">
        <v>541</v>
      </c>
      <c r="B6" s="106" t="s">
        <v>197</v>
      </c>
      <c r="C6" s="106" t="s">
        <v>91</v>
      </c>
      <c r="D6" s="106" t="s">
        <v>37</v>
      </c>
      <c r="E6" s="131"/>
      <c r="F6" s="131">
        <v>1</v>
      </c>
      <c r="G6" s="132">
        <v>64.5</v>
      </c>
      <c r="H6" s="132">
        <v>64.5</v>
      </c>
      <c r="I6" s="111">
        <v>50</v>
      </c>
      <c r="J6" s="104">
        <v>1</v>
      </c>
    </row>
    <row r="7" spans="1:11" x14ac:dyDescent="0.2">
      <c r="A7" s="106" t="s">
        <v>546</v>
      </c>
      <c r="B7" s="106" t="s">
        <v>72</v>
      </c>
      <c r="C7" s="106" t="s">
        <v>304</v>
      </c>
      <c r="D7" s="106" t="s">
        <v>37</v>
      </c>
      <c r="E7" s="131"/>
      <c r="F7" s="131">
        <v>3</v>
      </c>
      <c r="G7" s="132">
        <v>62.6</v>
      </c>
      <c r="H7" s="132">
        <v>62.6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545</v>
      </c>
      <c r="B8" s="106" t="s">
        <v>198</v>
      </c>
      <c r="C8" s="106" t="s">
        <v>82</v>
      </c>
      <c r="D8" s="106" t="s">
        <v>40</v>
      </c>
      <c r="E8" s="131"/>
      <c r="F8" s="131">
        <v>2</v>
      </c>
      <c r="G8" s="132">
        <v>41.599999999999994</v>
      </c>
      <c r="H8" s="132">
        <v>41.599999999999994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628</v>
      </c>
      <c r="B9" s="106" t="s">
        <v>96</v>
      </c>
      <c r="C9" s="106" t="s">
        <v>370</v>
      </c>
      <c r="D9" s="106" t="s">
        <v>50</v>
      </c>
      <c r="E9" s="131"/>
      <c r="F9" s="131">
        <v>3</v>
      </c>
      <c r="G9" s="132">
        <v>39.700000000000003</v>
      </c>
      <c r="H9" s="132">
        <v>39.700000000000003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699</v>
      </c>
      <c r="B10" s="106" t="s">
        <v>390</v>
      </c>
      <c r="C10" s="106" t="s">
        <v>111</v>
      </c>
      <c r="D10" s="106" t="s">
        <v>40</v>
      </c>
      <c r="E10" s="131"/>
      <c r="F10" s="131">
        <v>2</v>
      </c>
      <c r="G10" s="132">
        <v>36.9</v>
      </c>
      <c r="H10" s="132">
        <v>36.9</v>
      </c>
      <c r="I10" s="111">
        <f t="shared" si="0"/>
        <v>46</v>
      </c>
      <c r="J10" s="104">
        <f t="shared" si="1"/>
        <v>1</v>
      </c>
    </row>
    <row r="11" spans="1:11" x14ac:dyDescent="0.2">
      <c r="A11" s="106" t="s">
        <v>560</v>
      </c>
      <c r="B11" s="106" t="s">
        <v>1122</v>
      </c>
      <c r="C11" s="106" t="s">
        <v>79</v>
      </c>
      <c r="D11" s="106" t="s">
        <v>42</v>
      </c>
      <c r="E11" s="131"/>
      <c r="F11" s="131">
        <v>2</v>
      </c>
      <c r="G11" s="132">
        <v>20.7</v>
      </c>
      <c r="H11" s="132">
        <v>20.7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594</v>
      </c>
      <c r="B12" s="106" t="s">
        <v>514</v>
      </c>
      <c r="C12" s="106" t="s">
        <v>178</v>
      </c>
      <c r="D12" s="106" t="s">
        <v>44</v>
      </c>
      <c r="E12" s="131"/>
      <c r="F12" s="131">
        <v>1</v>
      </c>
      <c r="G12" s="132">
        <v>20.399999999999999</v>
      </c>
      <c r="H12" s="132">
        <v>20.399999999999999</v>
      </c>
      <c r="I12" s="111">
        <f t="shared" si="0"/>
        <v>44</v>
      </c>
      <c r="J12" s="104">
        <f t="shared" si="1"/>
        <v>1</v>
      </c>
    </row>
    <row r="13" spans="1:11" x14ac:dyDescent="0.2">
      <c r="A13" s="106" t="s">
        <v>598</v>
      </c>
      <c r="B13" s="106" t="s">
        <v>301</v>
      </c>
      <c r="C13" s="106" t="s">
        <v>302</v>
      </c>
      <c r="D13" s="106" t="s">
        <v>37</v>
      </c>
      <c r="E13" s="131"/>
      <c r="F13" s="131">
        <v>1</v>
      </c>
      <c r="G13" s="132">
        <v>4.2</v>
      </c>
      <c r="H13" s="132">
        <v>4.2</v>
      </c>
      <c r="I13" s="111">
        <f t="shared" si="0"/>
        <v>43</v>
      </c>
      <c r="J13" s="104">
        <f t="shared" si="1"/>
        <v>1</v>
      </c>
    </row>
    <row r="14" spans="1:11" x14ac:dyDescent="0.2">
      <c r="A14" s="106" t="s">
        <v>805</v>
      </c>
      <c r="B14" s="106" t="s">
        <v>287</v>
      </c>
      <c r="C14" s="106" t="s">
        <v>280</v>
      </c>
      <c r="D14" s="106" t="s">
        <v>39</v>
      </c>
      <c r="E14" s="131"/>
      <c r="F14" s="131">
        <v>1</v>
      </c>
      <c r="G14" s="132">
        <v>4.0999999999999996</v>
      </c>
      <c r="H14" s="132">
        <v>4.0999999999999996</v>
      </c>
      <c r="I14" s="111">
        <f t="shared" si="0"/>
        <v>42</v>
      </c>
      <c r="J14" s="104">
        <f t="shared" si="1"/>
        <v>1</v>
      </c>
    </row>
    <row r="15" spans="1:11" x14ac:dyDescent="0.2">
      <c r="A15" s="106" t="s">
        <v>1825</v>
      </c>
      <c r="B15" s="106" t="s">
        <v>1835</v>
      </c>
      <c r="C15" s="106" t="s">
        <v>1836</v>
      </c>
      <c r="D15" s="106" t="s">
        <v>49</v>
      </c>
      <c r="E15" s="131">
        <v>2</v>
      </c>
      <c r="F15" s="131"/>
      <c r="G15" s="132">
        <v>2.6</v>
      </c>
      <c r="H15" s="132">
        <v>2.6</v>
      </c>
      <c r="I15" s="111">
        <f t="shared" si="0"/>
        <v>41</v>
      </c>
      <c r="J15" s="104">
        <f t="shared" si="1"/>
        <v>1</v>
      </c>
    </row>
    <row r="16" spans="1:11" x14ac:dyDescent="0.2">
      <c r="A16" s="106" t="s">
        <v>615</v>
      </c>
      <c r="B16" s="106" t="s">
        <v>239</v>
      </c>
      <c r="C16" s="106" t="s">
        <v>137</v>
      </c>
      <c r="D16" s="106" t="s">
        <v>2079</v>
      </c>
      <c r="E16" s="131">
        <v>2</v>
      </c>
      <c r="F16" s="131"/>
      <c r="G16" s="132">
        <v>1.6</v>
      </c>
      <c r="H16" s="132">
        <v>1.6</v>
      </c>
      <c r="I16" s="111">
        <f t="shared" si="0"/>
        <v>40</v>
      </c>
      <c r="J16" s="104">
        <f t="shared" si="1"/>
        <v>1</v>
      </c>
    </row>
    <row r="17" spans="1:10" x14ac:dyDescent="0.2">
      <c r="A17" s="106" t="s">
        <v>736</v>
      </c>
      <c r="B17" s="106" t="s">
        <v>106</v>
      </c>
      <c r="C17" s="106" t="s">
        <v>2022</v>
      </c>
      <c r="D17" s="106" t="s">
        <v>50</v>
      </c>
      <c r="E17" s="131">
        <v>1</v>
      </c>
      <c r="F17" s="131"/>
      <c r="G17" s="132">
        <v>1.6</v>
      </c>
      <c r="H17" s="132">
        <v>1.6</v>
      </c>
      <c r="I17" s="111">
        <f t="shared" si="0"/>
        <v>40</v>
      </c>
      <c r="J17" s="104">
        <f t="shared" si="1"/>
        <v>2</v>
      </c>
    </row>
    <row r="18" spans="1:10" x14ac:dyDescent="0.2">
      <c r="A18" s="106" t="s">
        <v>1162</v>
      </c>
      <c r="B18" s="106" t="s">
        <v>261</v>
      </c>
      <c r="C18" s="106" t="s">
        <v>2027</v>
      </c>
      <c r="D18" s="106" t="s">
        <v>47</v>
      </c>
      <c r="E18" s="131">
        <v>1</v>
      </c>
      <c r="F18" s="131"/>
      <c r="G18" s="132">
        <v>1.1000000000000001</v>
      </c>
      <c r="H18" s="132">
        <v>1.1000000000000001</v>
      </c>
      <c r="I18" s="111">
        <f t="shared" si="0"/>
        <v>38</v>
      </c>
      <c r="J18" s="104">
        <f t="shared" si="1"/>
        <v>1</v>
      </c>
    </row>
    <row r="19" spans="1:10" x14ac:dyDescent="0.2">
      <c r="A19" s="106" t="s">
        <v>1093</v>
      </c>
      <c r="B19" s="106" t="s">
        <v>1131</v>
      </c>
      <c r="C19" s="106" t="s">
        <v>350</v>
      </c>
      <c r="D19" s="106" t="s">
        <v>48</v>
      </c>
      <c r="E19" s="131">
        <v>1</v>
      </c>
      <c r="F19" s="131"/>
      <c r="G19" s="132">
        <v>0.8</v>
      </c>
      <c r="H19" s="132">
        <v>0.8</v>
      </c>
      <c r="I19" s="111">
        <f t="shared" si="0"/>
        <v>37</v>
      </c>
      <c r="J19" s="104">
        <f t="shared" si="1"/>
        <v>1</v>
      </c>
    </row>
    <row r="20" spans="1:10" x14ac:dyDescent="0.2">
      <c r="A20" s="106" t="s">
        <v>862</v>
      </c>
      <c r="B20" s="106" t="s">
        <v>164</v>
      </c>
      <c r="C20" s="106" t="s">
        <v>82</v>
      </c>
      <c r="D20" s="106" t="s">
        <v>50</v>
      </c>
      <c r="E20" s="131">
        <v>1</v>
      </c>
      <c r="F20" s="131"/>
      <c r="G20" s="132">
        <v>0.8</v>
      </c>
      <c r="H20" s="132">
        <v>0.8</v>
      </c>
      <c r="I20" s="111">
        <f t="shared" si="0"/>
        <v>37</v>
      </c>
      <c r="J20" s="104">
        <f t="shared" si="1"/>
        <v>2</v>
      </c>
    </row>
    <row r="21" spans="1:10" x14ac:dyDescent="0.2">
      <c r="A21" s="106" t="s">
        <v>671</v>
      </c>
      <c r="B21" s="106" t="s">
        <v>84</v>
      </c>
      <c r="C21" s="106" t="s">
        <v>452</v>
      </c>
      <c r="D21" s="106" t="s">
        <v>50</v>
      </c>
      <c r="E21" s="131"/>
      <c r="F21" s="131"/>
      <c r="G21" s="132">
        <v>0</v>
      </c>
      <c r="H21" s="132">
        <v>0</v>
      </c>
      <c r="I21" s="111">
        <f t="shared" si="0"/>
        <v>20</v>
      </c>
      <c r="J21" s="104">
        <f t="shared" si="1"/>
        <v>1</v>
      </c>
    </row>
    <row r="22" spans="1:10" x14ac:dyDescent="0.2">
      <c r="A22" s="106" t="s">
        <v>753</v>
      </c>
      <c r="B22" s="106" t="s">
        <v>168</v>
      </c>
      <c r="C22" s="106" t="s">
        <v>338</v>
      </c>
      <c r="D22" s="106" t="s">
        <v>50</v>
      </c>
      <c r="E22" s="131"/>
      <c r="F22" s="131"/>
      <c r="G22" s="132">
        <v>0</v>
      </c>
      <c r="H22" s="132">
        <v>0</v>
      </c>
      <c r="I22" s="111">
        <f t="shared" si="0"/>
        <v>20</v>
      </c>
      <c r="J22" s="104">
        <f t="shared" si="1"/>
        <v>2</v>
      </c>
    </row>
    <row r="23" spans="1:10" x14ac:dyDescent="0.2">
      <c r="A23" s="106" t="s">
        <v>694</v>
      </c>
      <c r="B23" s="106" t="s">
        <v>264</v>
      </c>
      <c r="C23" s="106" t="s">
        <v>118</v>
      </c>
      <c r="D23" s="106" t="s">
        <v>47</v>
      </c>
      <c r="E23" s="131"/>
      <c r="F23" s="131"/>
      <c r="G23" s="132">
        <v>0</v>
      </c>
      <c r="H23" s="132">
        <v>0</v>
      </c>
      <c r="I23" s="111">
        <f t="shared" si="0"/>
        <v>20</v>
      </c>
      <c r="J23" s="104">
        <f t="shared" si="1"/>
        <v>3</v>
      </c>
    </row>
    <row r="24" spans="1:10" x14ac:dyDescent="0.2">
      <c r="A24" s="106" t="s">
        <v>1849</v>
      </c>
      <c r="B24" s="106" t="s">
        <v>1532</v>
      </c>
      <c r="C24" s="106" t="s">
        <v>1821</v>
      </c>
      <c r="D24" s="106" t="s">
        <v>42</v>
      </c>
      <c r="E24" s="131"/>
      <c r="F24" s="131"/>
      <c r="G24" s="132">
        <v>0</v>
      </c>
      <c r="H24" s="132">
        <v>0</v>
      </c>
      <c r="I24" s="111">
        <f t="shared" si="0"/>
        <v>20</v>
      </c>
      <c r="J24" s="104">
        <f t="shared" si="1"/>
        <v>4</v>
      </c>
    </row>
    <row r="25" spans="1:10" x14ac:dyDescent="0.2">
      <c r="A25" s="106" t="s">
        <v>739</v>
      </c>
      <c r="B25" s="106" t="s">
        <v>359</v>
      </c>
      <c r="C25" s="106" t="s">
        <v>2025</v>
      </c>
      <c r="D25" s="106" t="s">
        <v>48</v>
      </c>
      <c r="E25" s="131"/>
      <c r="F25" s="131"/>
      <c r="G25" s="132">
        <v>0</v>
      </c>
      <c r="H25" s="132">
        <v>0</v>
      </c>
      <c r="I25" s="111">
        <f t="shared" si="0"/>
        <v>20</v>
      </c>
      <c r="J25" s="104">
        <f t="shared" si="1"/>
        <v>5</v>
      </c>
    </row>
    <row r="26" spans="1:10" x14ac:dyDescent="0.2">
      <c r="A26" s="106" t="s">
        <v>552</v>
      </c>
      <c r="B26" s="106" t="s">
        <v>253</v>
      </c>
      <c r="C26" s="106" t="s">
        <v>254</v>
      </c>
      <c r="D26" s="106" t="s">
        <v>47</v>
      </c>
      <c r="E26" s="131"/>
      <c r="F26" s="131"/>
      <c r="G26" s="132">
        <v>0</v>
      </c>
      <c r="H26" s="132">
        <v>0</v>
      </c>
      <c r="I26" s="111">
        <f t="shared" si="0"/>
        <v>20</v>
      </c>
      <c r="J26" s="104">
        <f t="shared" si="1"/>
        <v>6</v>
      </c>
    </row>
    <row r="27" spans="1:10" x14ac:dyDescent="0.2">
      <c r="A27" s="106" t="s">
        <v>599</v>
      </c>
      <c r="B27" s="106" t="s">
        <v>110</v>
      </c>
      <c r="C27" s="106" t="s">
        <v>449</v>
      </c>
      <c r="D27" s="106" t="s">
        <v>50</v>
      </c>
      <c r="E27" s="131"/>
      <c r="F27" s="131"/>
      <c r="G27" s="132">
        <v>0</v>
      </c>
      <c r="H27" s="132">
        <v>0</v>
      </c>
      <c r="I27" s="111">
        <f t="shared" si="0"/>
        <v>20</v>
      </c>
      <c r="J27" s="104">
        <f t="shared" si="1"/>
        <v>7</v>
      </c>
    </row>
    <row r="28" spans="1:10" x14ac:dyDescent="0.2">
      <c r="A28"/>
      <c r="B28"/>
      <c r="C28"/>
      <c r="D28"/>
      <c r="E28"/>
      <c r="F28"/>
      <c r="G28"/>
      <c r="H28"/>
      <c r="I28" s="111">
        <f t="shared" si="0"/>
        <v>20</v>
      </c>
      <c r="J28" s="104">
        <f t="shared" si="1"/>
        <v>8</v>
      </c>
    </row>
    <row r="29" spans="1:10" x14ac:dyDescent="0.2">
      <c r="A29"/>
      <c r="B29"/>
      <c r="C29"/>
      <c r="D29"/>
      <c r="E29"/>
      <c r="F29"/>
      <c r="G29"/>
      <c r="H29"/>
      <c r="I29" s="111">
        <f t="shared" si="0"/>
        <v>20</v>
      </c>
      <c r="J29" s="104">
        <f t="shared" si="1"/>
        <v>9</v>
      </c>
    </row>
    <row r="30" spans="1:10" x14ac:dyDescent="0.2">
      <c r="A30"/>
      <c r="B30"/>
      <c r="C30"/>
      <c r="D30"/>
      <c r="E30"/>
      <c r="F30"/>
      <c r="G30"/>
      <c r="H30"/>
      <c r="I30" s="111">
        <f t="shared" si="0"/>
        <v>20</v>
      </c>
      <c r="J30" s="104">
        <f t="shared" si="1"/>
        <v>10</v>
      </c>
    </row>
    <row r="31" spans="1:10" x14ac:dyDescent="0.2">
      <c r="A31"/>
      <c r="B31"/>
      <c r="C31"/>
      <c r="D31"/>
      <c r="E31"/>
      <c r="F31"/>
      <c r="G31"/>
      <c r="H31"/>
      <c r="I31" s="111">
        <f t="shared" si="0"/>
        <v>20</v>
      </c>
      <c r="J31" s="104">
        <f t="shared" si="1"/>
        <v>11</v>
      </c>
    </row>
    <row r="32" spans="1:10" x14ac:dyDescent="0.2">
      <c r="A32"/>
      <c r="B32"/>
      <c r="C32"/>
      <c r="D32"/>
      <c r="E32"/>
      <c r="F32"/>
      <c r="G32"/>
      <c r="H32"/>
      <c r="I32" s="111">
        <f t="shared" si="0"/>
        <v>20</v>
      </c>
      <c r="J32" s="104">
        <f t="shared" si="1"/>
        <v>12</v>
      </c>
    </row>
    <row r="33" spans="1:10" x14ac:dyDescent="0.2">
      <c r="A33"/>
      <c r="B33"/>
      <c r="C33"/>
      <c r="D33"/>
      <c r="E33"/>
      <c r="F33"/>
      <c r="G33"/>
      <c r="H33"/>
      <c r="I33" s="111">
        <f t="shared" si="0"/>
        <v>20</v>
      </c>
      <c r="J33" s="104">
        <f t="shared" si="1"/>
        <v>13</v>
      </c>
    </row>
    <row r="34" spans="1:10" x14ac:dyDescent="0.2">
      <c r="A34"/>
      <c r="B34"/>
      <c r="C34"/>
      <c r="D34"/>
      <c r="E34"/>
      <c r="F34"/>
      <c r="G34"/>
      <c r="H34"/>
      <c r="I34" s="111">
        <f t="shared" si="0"/>
        <v>20</v>
      </c>
      <c r="J34" s="104">
        <f t="shared" si="1"/>
        <v>14</v>
      </c>
    </row>
    <row r="35" spans="1:10" x14ac:dyDescent="0.2">
      <c r="A35"/>
      <c r="B35"/>
      <c r="C35"/>
      <c r="D35"/>
      <c r="E35"/>
      <c r="F35"/>
      <c r="G35"/>
      <c r="H35"/>
      <c r="I35" s="111">
        <f t="shared" si="0"/>
        <v>20</v>
      </c>
      <c r="J35" s="104">
        <f t="shared" si="1"/>
        <v>15</v>
      </c>
    </row>
    <row r="36" spans="1:10" x14ac:dyDescent="0.2">
      <c r="A36"/>
      <c r="B36"/>
      <c r="C36"/>
      <c r="D36"/>
      <c r="E36"/>
      <c r="F36"/>
      <c r="G36"/>
      <c r="H36"/>
      <c r="I36" s="111">
        <f t="shared" si="0"/>
        <v>20</v>
      </c>
      <c r="J36" s="104">
        <f t="shared" si="1"/>
        <v>16</v>
      </c>
    </row>
    <row r="37" spans="1:10" x14ac:dyDescent="0.2">
      <c r="A37"/>
      <c r="B37"/>
      <c r="C37"/>
      <c r="D37"/>
      <c r="E37"/>
      <c r="F37"/>
      <c r="G37"/>
      <c r="H37"/>
      <c r="I37" s="111">
        <f t="shared" si="0"/>
        <v>20</v>
      </c>
      <c r="J37" s="104">
        <f t="shared" si="1"/>
        <v>17</v>
      </c>
    </row>
    <row r="38" spans="1:10" x14ac:dyDescent="0.2">
      <c r="A38"/>
      <c r="B38"/>
      <c r="C38"/>
      <c r="D38"/>
      <c r="E38"/>
      <c r="F38"/>
      <c r="G38"/>
      <c r="H38"/>
      <c r="I38" s="111">
        <f t="shared" si="0"/>
        <v>20</v>
      </c>
      <c r="J38" s="104">
        <f t="shared" si="1"/>
        <v>18</v>
      </c>
    </row>
    <row r="39" spans="1:10" x14ac:dyDescent="0.2">
      <c r="A39"/>
      <c r="B39"/>
      <c r="C39"/>
      <c r="D39"/>
      <c r="E39"/>
      <c r="F39"/>
      <c r="G39"/>
      <c r="H39"/>
      <c r="I39" s="111">
        <f t="shared" si="0"/>
        <v>20</v>
      </c>
      <c r="J39" s="104">
        <f t="shared" si="1"/>
        <v>19</v>
      </c>
    </row>
    <row r="40" spans="1:10" x14ac:dyDescent="0.2">
      <c r="A40"/>
      <c r="B40"/>
      <c r="C40"/>
      <c r="D40"/>
      <c r="E40"/>
      <c r="F40"/>
      <c r="G40"/>
      <c r="H40"/>
      <c r="I40" s="111">
        <f t="shared" si="0"/>
        <v>20</v>
      </c>
      <c r="J40" s="104">
        <f t="shared" si="1"/>
        <v>20</v>
      </c>
    </row>
    <row r="41" spans="1:10" x14ac:dyDescent="0.2">
      <c r="A41"/>
      <c r="B41"/>
      <c r="C41"/>
      <c r="D41"/>
      <c r="E41"/>
      <c r="F41"/>
      <c r="G41"/>
      <c r="H41"/>
      <c r="I41" s="111">
        <f t="shared" si="0"/>
        <v>20</v>
      </c>
      <c r="J41" s="104">
        <f t="shared" si="1"/>
        <v>21</v>
      </c>
    </row>
    <row r="42" spans="1:10" x14ac:dyDescent="0.2">
      <c r="A42"/>
      <c r="B42"/>
      <c r="C42"/>
      <c r="D42"/>
      <c r="E42"/>
      <c r="F42"/>
      <c r="G42"/>
      <c r="H42"/>
      <c r="I42" s="111">
        <f t="shared" si="0"/>
        <v>20</v>
      </c>
      <c r="J42" s="104">
        <f t="shared" si="1"/>
        <v>22</v>
      </c>
    </row>
    <row r="43" spans="1:10" x14ac:dyDescent="0.2">
      <c r="A43"/>
      <c r="B43"/>
      <c r="C43"/>
      <c r="D43"/>
      <c r="E43"/>
      <c r="F43"/>
      <c r="G43"/>
      <c r="H43"/>
      <c r="I43" s="111">
        <f t="shared" si="0"/>
        <v>20</v>
      </c>
      <c r="J43" s="104">
        <f t="shared" si="1"/>
        <v>23</v>
      </c>
    </row>
    <row r="44" spans="1:10" x14ac:dyDescent="0.2">
      <c r="A44"/>
      <c r="B44"/>
      <c r="C44"/>
      <c r="D44"/>
      <c r="E44"/>
      <c r="F44"/>
      <c r="G44"/>
      <c r="H44"/>
      <c r="I44" s="111">
        <f t="shared" si="0"/>
        <v>20</v>
      </c>
      <c r="J44" s="104">
        <f t="shared" si="1"/>
        <v>24</v>
      </c>
    </row>
    <row r="45" spans="1:10" x14ac:dyDescent="0.2">
      <c r="A45"/>
      <c r="B45"/>
      <c r="C45"/>
      <c r="D45"/>
      <c r="E45"/>
      <c r="F45"/>
      <c r="G45"/>
      <c r="H45"/>
      <c r="I45" s="111">
        <f t="shared" si="0"/>
        <v>20</v>
      </c>
      <c r="J45" s="104">
        <f t="shared" si="1"/>
        <v>25</v>
      </c>
    </row>
    <row r="46" spans="1:10" x14ac:dyDescent="0.2">
      <c r="A46"/>
      <c r="B46"/>
      <c r="C46"/>
      <c r="D46"/>
      <c r="E46"/>
      <c r="F46"/>
      <c r="G46"/>
      <c r="H46"/>
      <c r="I46" s="111">
        <f t="shared" si="0"/>
        <v>20</v>
      </c>
      <c r="J46" s="104">
        <f t="shared" si="1"/>
        <v>26</v>
      </c>
    </row>
    <row r="47" spans="1:10" x14ac:dyDescent="0.2">
      <c r="A47"/>
      <c r="B47"/>
      <c r="C47"/>
      <c r="D47"/>
      <c r="E47"/>
      <c r="F47"/>
      <c r="G47"/>
      <c r="H47"/>
      <c r="I47" s="111">
        <f t="shared" si="0"/>
        <v>20</v>
      </c>
      <c r="J47" s="104">
        <f t="shared" si="1"/>
        <v>27</v>
      </c>
    </row>
    <row r="48" spans="1:10" x14ac:dyDescent="0.2">
      <c r="A48"/>
      <c r="B48"/>
      <c r="C48"/>
      <c r="D48"/>
      <c r="E48"/>
      <c r="F48"/>
      <c r="G48"/>
      <c r="H48"/>
      <c r="I48" s="111">
        <f t="shared" si="0"/>
        <v>20</v>
      </c>
      <c r="J48" s="104">
        <f t="shared" si="1"/>
        <v>28</v>
      </c>
    </row>
    <row r="49" spans="1:10" x14ac:dyDescent="0.2">
      <c r="A49"/>
      <c r="B49"/>
      <c r="C49"/>
      <c r="D49"/>
      <c r="E49"/>
      <c r="F49"/>
      <c r="G49"/>
      <c r="H49"/>
      <c r="I49" s="111">
        <f t="shared" si="0"/>
        <v>20</v>
      </c>
      <c r="J49" s="104">
        <f t="shared" si="1"/>
        <v>29</v>
      </c>
    </row>
    <row r="50" spans="1:10" x14ac:dyDescent="0.2">
      <c r="A50"/>
      <c r="B50"/>
      <c r="C50"/>
      <c r="D50"/>
      <c r="E50"/>
      <c r="F50"/>
      <c r="G50"/>
      <c r="H50"/>
      <c r="I50" s="111">
        <f t="shared" si="0"/>
        <v>20</v>
      </c>
      <c r="J50" s="104">
        <f t="shared" si="1"/>
        <v>30</v>
      </c>
    </row>
    <row r="51" spans="1:10" x14ac:dyDescent="0.2">
      <c r="A51"/>
      <c r="B51"/>
      <c r="C51"/>
      <c r="D51"/>
      <c r="E51"/>
      <c r="F51"/>
      <c r="G51"/>
      <c r="H51"/>
      <c r="I51" s="111">
        <f t="shared" si="0"/>
        <v>20</v>
      </c>
      <c r="J51" s="104">
        <f t="shared" si="1"/>
        <v>31</v>
      </c>
    </row>
    <row r="52" spans="1:10" x14ac:dyDescent="0.2">
      <c r="A52"/>
      <c r="B52"/>
      <c r="C52"/>
      <c r="D52"/>
      <c r="E52"/>
      <c r="F52"/>
      <c r="G52"/>
      <c r="H52"/>
      <c r="I52" s="111">
        <f t="shared" si="0"/>
        <v>20</v>
      </c>
      <c r="J52" s="104">
        <f t="shared" si="1"/>
        <v>32</v>
      </c>
    </row>
    <row r="53" spans="1:10" x14ac:dyDescent="0.2">
      <c r="A53"/>
      <c r="B53"/>
      <c r="C53"/>
      <c r="D53"/>
      <c r="E53"/>
      <c r="F53"/>
      <c r="G53"/>
      <c r="H53"/>
      <c r="I53" s="111">
        <f t="shared" si="0"/>
        <v>20</v>
      </c>
      <c r="J53" s="104">
        <f t="shared" si="1"/>
        <v>33</v>
      </c>
    </row>
    <row r="54" spans="1:10" x14ac:dyDescent="0.2">
      <c r="A54"/>
      <c r="B54"/>
      <c r="C54"/>
      <c r="D54"/>
      <c r="E54"/>
      <c r="F54"/>
      <c r="G54"/>
      <c r="H54"/>
      <c r="I54" s="111">
        <f t="shared" si="0"/>
        <v>20</v>
      </c>
      <c r="J54" s="104">
        <f t="shared" si="1"/>
        <v>34</v>
      </c>
    </row>
    <row r="55" spans="1:10" x14ac:dyDescent="0.2">
      <c r="A55"/>
      <c r="B55"/>
      <c r="C55"/>
      <c r="D55"/>
      <c r="E55"/>
      <c r="F55"/>
      <c r="G55"/>
      <c r="H55"/>
      <c r="I55" s="111">
        <f t="shared" si="0"/>
        <v>20</v>
      </c>
      <c r="J55" s="104">
        <f t="shared" si="1"/>
        <v>35</v>
      </c>
    </row>
    <row r="56" spans="1:10" x14ac:dyDescent="0.2">
      <c r="A56"/>
      <c r="B56"/>
      <c r="C56"/>
      <c r="D56"/>
      <c r="E56"/>
      <c r="F56"/>
      <c r="G56"/>
      <c r="H56"/>
      <c r="I56" s="111">
        <f t="shared" si="0"/>
        <v>20</v>
      </c>
      <c r="J56" s="104">
        <f t="shared" si="1"/>
        <v>36</v>
      </c>
    </row>
    <row r="57" spans="1:10" x14ac:dyDescent="0.2">
      <c r="A57"/>
      <c r="B57"/>
      <c r="C57"/>
      <c r="D57"/>
      <c r="E57"/>
      <c r="F57"/>
      <c r="G57"/>
      <c r="H57"/>
      <c r="I57" s="111">
        <f t="shared" si="0"/>
        <v>20</v>
      </c>
      <c r="J57" s="104">
        <f t="shared" si="1"/>
        <v>37</v>
      </c>
    </row>
    <row r="58" spans="1:10" x14ac:dyDescent="0.2">
      <c r="A58"/>
      <c r="B58"/>
      <c r="C58"/>
      <c r="D58"/>
      <c r="E58"/>
      <c r="F58"/>
      <c r="G58"/>
      <c r="H58"/>
      <c r="I58" s="111">
        <f t="shared" si="0"/>
        <v>20</v>
      </c>
      <c r="J58" s="104">
        <f t="shared" si="1"/>
        <v>38</v>
      </c>
    </row>
    <row r="59" spans="1:10" x14ac:dyDescent="0.2">
      <c r="A59"/>
      <c r="B59"/>
      <c r="C59"/>
      <c r="D59"/>
      <c r="E59"/>
      <c r="F59"/>
      <c r="G59"/>
      <c r="H59"/>
      <c r="I59" s="111">
        <f t="shared" si="0"/>
        <v>20</v>
      </c>
      <c r="J59" s="104">
        <f t="shared" si="1"/>
        <v>39</v>
      </c>
    </row>
    <row r="60" spans="1:10" x14ac:dyDescent="0.2">
      <c r="A60"/>
      <c r="B60"/>
      <c r="C60"/>
      <c r="D60"/>
      <c r="E60"/>
      <c r="F60"/>
      <c r="G60"/>
      <c r="H60"/>
      <c r="I60" s="111">
        <f t="shared" si="0"/>
        <v>20</v>
      </c>
      <c r="J60" s="104">
        <f t="shared" si="1"/>
        <v>40</v>
      </c>
    </row>
    <row r="61" spans="1:10" x14ac:dyDescent="0.2">
      <c r="A61"/>
      <c r="B61"/>
      <c r="C61"/>
      <c r="D61"/>
      <c r="E61"/>
      <c r="F61"/>
      <c r="G61"/>
      <c r="H61"/>
      <c r="I61" s="111">
        <f t="shared" si="0"/>
        <v>20</v>
      </c>
      <c r="J61" s="104">
        <f t="shared" si="1"/>
        <v>41</v>
      </c>
    </row>
    <row r="62" spans="1:10" x14ac:dyDescent="0.2">
      <c r="A62"/>
      <c r="B62"/>
      <c r="C62"/>
      <c r="D62"/>
      <c r="E62"/>
      <c r="F62"/>
      <c r="G62"/>
      <c r="H62"/>
      <c r="I62" s="111">
        <f t="shared" si="0"/>
        <v>20</v>
      </c>
      <c r="J62" s="104">
        <f t="shared" si="1"/>
        <v>42</v>
      </c>
    </row>
    <row r="63" spans="1:10" x14ac:dyDescent="0.2">
      <c r="A63"/>
      <c r="B63"/>
      <c r="C63"/>
      <c r="D63"/>
      <c r="E63"/>
      <c r="F63"/>
      <c r="G63"/>
      <c r="H63"/>
      <c r="I63" s="111">
        <f t="shared" si="0"/>
        <v>20</v>
      </c>
      <c r="J63" s="104">
        <f t="shared" si="1"/>
        <v>43</v>
      </c>
    </row>
    <row r="64" spans="1:10" x14ac:dyDescent="0.2">
      <c r="A64"/>
      <c r="B64"/>
      <c r="C64"/>
      <c r="D64"/>
      <c r="E64"/>
      <c r="F64"/>
      <c r="G64"/>
      <c r="H64"/>
      <c r="I64" s="111">
        <f t="shared" si="0"/>
        <v>20</v>
      </c>
      <c r="J64" s="104">
        <f t="shared" si="1"/>
        <v>44</v>
      </c>
    </row>
    <row r="65" spans="1:10" x14ac:dyDescent="0.2">
      <c r="A65"/>
      <c r="B65"/>
      <c r="C65"/>
      <c r="D65"/>
      <c r="E65"/>
      <c r="F65"/>
      <c r="G65"/>
      <c r="H65"/>
      <c r="I65" s="111">
        <f t="shared" si="0"/>
        <v>20</v>
      </c>
      <c r="J65" s="104">
        <f t="shared" si="1"/>
        <v>45</v>
      </c>
    </row>
    <row r="66" spans="1:10" x14ac:dyDescent="0.2">
      <c r="A66"/>
      <c r="B66"/>
      <c r="C66"/>
      <c r="D66"/>
      <c r="E66"/>
      <c r="F66"/>
      <c r="G66"/>
      <c r="H66"/>
      <c r="I66" s="111">
        <f t="shared" si="0"/>
        <v>20</v>
      </c>
      <c r="J66" s="104">
        <f t="shared" si="1"/>
        <v>46</v>
      </c>
    </row>
    <row r="67" spans="1:10" x14ac:dyDescent="0.2">
      <c r="A67"/>
      <c r="B67"/>
      <c r="C67"/>
      <c r="D67"/>
      <c r="E67"/>
      <c r="F67"/>
      <c r="G67"/>
      <c r="H67"/>
      <c r="I67" s="111">
        <f t="shared" si="0"/>
        <v>20</v>
      </c>
      <c r="J67" s="104">
        <f t="shared" si="1"/>
        <v>47</v>
      </c>
    </row>
    <row r="68" spans="1:10" x14ac:dyDescent="0.2">
      <c r="A68"/>
      <c r="B68"/>
      <c r="C68"/>
      <c r="D68"/>
      <c r="E68"/>
      <c r="F68"/>
      <c r="G68"/>
      <c r="H68"/>
      <c r="I68" s="111">
        <f t="shared" si="0"/>
        <v>20</v>
      </c>
      <c r="J68" s="104">
        <f t="shared" si="1"/>
        <v>48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="78" zoomScaleNormal="78" workbookViewId="0">
      <selection activeCell="I10" sqref="I10"/>
    </sheetView>
  </sheetViews>
  <sheetFormatPr defaultRowHeight="12.75" x14ac:dyDescent="0.2"/>
  <cols>
    <col min="1" max="1" width="13.7109375" customWidth="1"/>
    <col min="2" max="2" width="12.85546875" customWidth="1"/>
    <col min="3" max="3" width="16.7109375" bestFit="1" customWidth="1"/>
    <col min="4" max="4" width="26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522</v>
      </c>
      <c r="B2" t="s">
        <v>2112</v>
      </c>
      <c r="C2" s="325" t="str">
        <f>$B$3&amp;" "&amp; Individuals!$G$2</f>
        <v>Men Master Inter Club 4th Leg 2021</v>
      </c>
      <c r="D2" s="325"/>
      <c r="E2" s="325"/>
      <c r="F2" s="325"/>
      <c r="G2" s="325"/>
      <c r="H2" s="325"/>
      <c r="I2" s="33"/>
      <c r="J2" s="5"/>
      <c r="K2" s="5"/>
    </row>
    <row r="3" spans="1:11" ht="20.25" x14ac:dyDescent="0.3">
      <c r="A3" s="19" t="s">
        <v>4</v>
      </c>
      <c r="B3" t="s">
        <v>2067</v>
      </c>
      <c r="D3" s="34" t="s">
        <v>1846</v>
      </c>
    </row>
    <row r="5" spans="1:11" ht="38.25" x14ac:dyDescent="0.2">
      <c r="A5" s="129" t="s">
        <v>525</v>
      </c>
      <c r="B5" s="129" t="s">
        <v>1</v>
      </c>
      <c r="C5" s="129" t="s">
        <v>2</v>
      </c>
      <c r="D5" s="129" t="s">
        <v>526</v>
      </c>
      <c r="E5" s="17" t="s">
        <v>532</v>
      </c>
      <c r="F5" s="17" t="s">
        <v>1380</v>
      </c>
      <c r="G5" s="17" t="s">
        <v>1207</v>
      </c>
      <c r="H5" s="17" t="s">
        <v>1381</v>
      </c>
      <c r="I5" s="20" t="s">
        <v>1431</v>
      </c>
    </row>
    <row r="6" spans="1:11" x14ac:dyDescent="0.2">
      <c r="A6" t="s">
        <v>1272</v>
      </c>
      <c r="B6" t="s">
        <v>203</v>
      </c>
      <c r="C6" t="s">
        <v>254</v>
      </c>
      <c r="D6" t="s">
        <v>39</v>
      </c>
      <c r="E6" s="127"/>
      <c r="F6" s="127">
        <v>5</v>
      </c>
      <c r="G6" s="128">
        <v>77.300000000000011</v>
      </c>
      <c r="H6" s="128">
        <v>77.300000000000011</v>
      </c>
      <c r="I6" s="18">
        <v>50</v>
      </c>
      <c r="J6">
        <v>1</v>
      </c>
    </row>
    <row r="7" spans="1:11" x14ac:dyDescent="0.2">
      <c r="A7" t="s">
        <v>1102</v>
      </c>
      <c r="B7" t="s">
        <v>2056</v>
      </c>
      <c r="C7" t="s">
        <v>2057</v>
      </c>
      <c r="D7" t="s">
        <v>44</v>
      </c>
      <c r="E7" s="127">
        <v>2</v>
      </c>
      <c r="F7" s="127">
        <v>1</v>
      </c>
      <c r="G7" s="128">
        <v>36.6</v>
      </c>
      <c r="H7" s="128">
        <v>36.6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995</v>
      </c>
      <c r="B8" t="s">
        <v>100</v>
      </c>
      <c r="C8" t="s">
        <v>263</v>
      </c>
      <c r="D8" t="s">
        <v>42</v>
      </c>
      <c r="E8" s="127"/>
      <c r="F8" s="127">
        <v>2</v>
      </c>
      <c r="G8" s="128">
        <v>29.6</v>
      </c>
      <c r="H8" s="128">
        <v>29.6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1570</v>
      </c>
      <c r="B9" t="s">
        <v>198</v>
      </c>
      <c r="C9" t="s">
        <v>1590</v>
      </c>
      <c r="D9" t="s">
        <v>42</v>
      </c>
      <c r="E9" s="127"/>
      <c r="F9" s="127">
        <v>1</v>
      </c>
      <c r="G9" s="128">
        <v>26.3</v>
      </c>
      <c r="H9" s="128">
        <v>26.3</v>
      </c>
      <c r="I9" s="18">
        <f t="shared" si="0"/>
        <v>47</v>
      </c>
      <c r="J9">
        <f t="shared" si="1"/>
        <v>1</v>
      </c>
    </row>
    <row r="10" spans="1:11" x14ac:dyDescent="0.2">
      <c r="A10" t="s">
        <v>745</v>
      </c>
      <c r="B10" t="s">
        <v>249</v>
      </c>
      <c r="C10" t="s">
        <v>85</v>
      </c>
      <c r="D10" t="s">
        <v>42</v>
      </c>
      <c r="E10" s="127"/>
      <c r="F10" s="127">
        <v>2</v>
      </c>
      <c r="G10" s="128">
        <v>24.9</v>
      </c>
      <c r="H10" s="128">
        <v>24.9</v>
      </c>
      <c r="I10" s="18">
        <f t="shared" si="0"/>
        <v>46</v>
      </c>
      <c r="J10">
        <f t="shared" si="1"/>
        <v>1</v>
      </c>
    </row>
    <row r="11" spans="1:11" x14ac:dyDescent="0.2">
      <c r="A11" t="s">
        <v>578</v>
      </c>
      <c r="B11" t="s">
        <v>519</v>
      </c>
      <c r="C11" t="s">
        <v>432</v>
      </c>
      <c r="D11" t="s">
        <v>43</v>
      </c>
      <c r="E11" s="127"/>
      <c r="F11" s="127">
        <v>2</v>
      </c>
      <c r="G11" s="128">
        <v>21.6</v>
      </c>
      <c r="H11" s="128">
        <v>21.6</v>
      </c>
      <c r="I11" s="18">
        <f t="shared" si="0"/>
        <v>45</v>
      </c>
      <c r="J11">
        <f t="shared" si="1"/>
        <v>1</v>
      </c>
    </row>
    <row r="12" spans="1:11" x14ac:dyDescent="0.2">
      <c r="A12" t="s">
        <v>567</v>
      </c>
      <c r="B12" t="s">
        <v>1195</v>
      </c>
      <c r="C12" t="s">
        <v>120</v>
      </c>
      <c r="D12" t="s">
        <v>50</v>
      </c>
      <c r="E12" s="127"/>
      <c r="F12" s="127">
        <v>1</v>
      </c>
      <c r="G12" s="128">
        <v>21.2</v>
      </c>
      <c r="H12" s="128">
        <v>21.2</v>
      </c>
      <c r="I12" s="18">
        <f t="shared" si="0"/>
        <v>44</v>
      </c>
      <c r="J12">
        <f t="shared" si="1"/>
        <v>1</v>
      </c>
    </row>
    <row r="13" spans="1:11" x14ac:dyDescent="0.2">
      <c r="A13" t="s">
        <v>679</v>
      </c>
      <c r="B13" t="s">
        <v>187</v>
      </c>
      <c r="C13" t="s">
        <v>204</v>
      </c>
      <c r="D13" t="s">
        <v>40</v>
      </c>
      <c r="E13" s="127"/>
      <c r="F13" s="127">
        <v>1</v>
      </c>
      <c r="G13" s="128">
        <v>17.8</v>
      </c>
      <c r="H13" s="128">
        <v>17.8</v>
      </c>
      <c r="I13" s="18">
        <f t="shared" si="0"/>
        <v>43</v>
      </c>
      <c r="J13">
        <f t="shared" si="1"/>
        <v>1</v>
      </c>
    </row>
    <row r="14" spans="1:11" x14ac:dyDescent="0.2">
      <c r="A14" t="s">
        <v>550</v>
      </c>
      <c r="B14" t="s">
        <v>195</v>
      </c>
      <c r="C14" t="s">
        <v>196</v>
      </c>
      <c r="D14" t="s">
        <v>40</v>
      </c>
      <c r="E14" s="127"/>
      <c r="F14" s="127">
        <v>1</v>
      </c>
      <c r="G14" s="128">
        <v>17.399999999999999</v>
      </c>
      <c r="H14" s="128">
        <v>17.399999999999999</v>
      </c>
      <c r="I14" s="18">
        <f t="shared" si="0"/>
        <v>42</v>
      </c>
      <c r="J14">
        <f t="shared" si="1"/>
        <v>1</v>
      </c>
    </row>
    <row r="15" spans="1:11" x14ac:dyDescent="0.2">
      <c r="A15" t="s">
        <v>542</v>
      </c>
      <c r="B15" t="s">
        <v>310</v>
      </c>
      <c r="C15" t="s">
        <v>311</v>
      </c>
      <c r="D15" t="s">
        <v>37</v>
      </c>
      <c r="E15" s="127"/>
      <c r="F15" s="127">
        <v>1</v>
      </c>
      <c r="G15" s="128">
        <v>17.399999999999999</v>
      </c>
      <c r="H15" s="128">
        <v>17.399999999999999</v>
      </c>
      <c r="I15" s="18">
        <f t="shared" si="0"/>
        <v>42</v>
      </c>
      <c r="J15">
        <f t="shared" si="1"/>
        <v>2</v>
      </c>
    </row>
    <row r="16" spans="1:11" x14ac:dyDescent="0.2">
      <c r="A16" t="s">
        <v>770</v>
      </c>
      <c r="B16" t="s">
        <v>1311</v>
      </c>
      <c r="C16" t="s">
        <v>1967</v>
      </c>
      <c r="D16" t="s">
        <v>42</v>
      </c>
      <c r="E16" s="127"/>
      <c r="F16" s="127">
        <v>1</v>
      </c>
      <c r="G16" s="128">
        <v>17</v>
      </c>
      <c r="H16" s="128">
        <v>17</v>
      </c>
      <c r="I16" s="18">
        <f t="shared" si="0"/>
        <v>40</v>
      </c>
      <c r="J16">
        <f t="shared" si="1"/>
        <v>1</v>
      </c>
    </row>
    <row r="17" spans="1:10" x14ac:dyDescent="0.2">
      <c r="A17" t="s">
        <v>1135</v>
      </c>
      <c r="B17" t="s">
        <v>107</v>
      </c>
      <c r="C17" t="s">
        <v>190</v>
      </c>
      <c r="D17" t="s">
        <v>39</v>
      </c>
      <c r="E17" s="127"/>
      <c r="F17" s="127">
        <v>3</v>
      </c>
      <c r="G17" s="128">
        <v>11.9</v>
      </c>
      <c r="H17" s="128">
        <v>11.9</v>
      </c>
      <c r="I17" s="18">
        <f t="shared" si="0"/>
        <v>39</v>
      </c>
      <c r="J17">
        <f t="shared" si="1"/>
        <v>1</v>
      </c>
    </row>
    <row r="18" spans="1:10" x14ac:dyDescent="0.2">
      <c r="A18" t="s">
        <v>1450</v>
      </c>
      <c r="B18" t="s">
        <v>1221</v>
      </c>
      <c r="C18" t="s">
        <v>290</v>
      </c>
      <c r="D18" t="s">
        <v>43</v>
      </c>
      <c r="E18" s="127"/>
      <c r="F18" s="127">
        <v>2</v>
      </c>
      <c r="G18" s="128">
        <v>9.9</v>
      </c>
      <c r="H18" s="128">
        <v>9.9</v>
      </c>
      <c r="I18" s="18">
        <f t="shared" si="0"/>
        <v>38</v>
      </c>
      <c r="J18">
        <f t="shared" si="1"/>
        <v>1</v>
      </c>
    </row>
    <row r="19" spans="1:10" x14ac:dyDescent="0.2">
      <c r="A19" t="s">
        <v>752</v>
      </c>
      <c r="B19" t="s">
        <v>469</v>
      </c>
      <c r="C19" t="s">
        <v>413</v>
      </c>
      <c r="D19" t="s">
        <v>50</v>
      </c>
      <c r="E19" s="127"/>
      <c r="F19" s="127">
        <v>1</v>
      </c>
      <c r="G19" s="128">
        <v>8.1</v>
      </c>
      <c r="H19" s="128">
        <v>8.1</v>
      </c>
      <c r="I19" s="18">
        <f t="shared" si="0"/>
        <v>37</v>
      </c>
      <c r="J19">
        <f t="shared" si="1"/>
        <v>1</v>
      </c>
    </row>
    <row r="20" spans="1:10" x14ac:dyDescent="0.2">
      <c r="A20" t="s">
        <v>1834</v>
      </c>
      <c r="B20" t="s">
        <v>1890</v>
      </c>
      <c r="C20" t="s">
        <v>1744</v>
      </c>
      <c r="D20" t="s">
        <v>42</v>
      </c>
      <c r="E20" s="127"/>
      <c r="F20" s="127">
        <v>1</v>
      </c>
      <c r="G20" s="128">
        <v>7.4</v>
      </c>
      <c r="H20" s="128">
        <v>7.4</v>
      </c>
      <c r="I20" s="18">
        <f t="shared" si="0"/>
        <v>36</v>
      </c>
      <c r="J20">
        <f t="shared" si="1"/>
        <v>1</v>
      </c>
    </row>
    <row r="21" spans="1:10" x14ac:dyDescent="0.2">
      <c r="A21" t="s">
        <v>607</v>
      </c>
      <c r="B21" t="s">
        <v>405</v>
      </c>
      <c r="C21" t="s">
        <v>1003</v>
      </c>
      <c r="D21" t="s">
        <v>2079</v>
      </c>
      <c r="E21" s="127"/>
      <c r="F21" s="127">
        <v>1</v>
      </c>
      <c r="G21" s="128">
        <v>5.0999999999999996</v>
      </c>
      <c r="H21" s="128">
        <v>5.0999999999999996</v>
      </c>
      <c r="I21" s="18">
        <f t="shared" si="0"/>
        <v>35</v>
      </c>
      <c r="J21">
        <f t="shared" si="1"/>
        <v>1</v>
      </c>
    </row>
    <row r="22" spans="1:10" x14ac:dyDescent="0.2">
      <c r="A22" t="s">
        <v>1881</v>
      </c>
      <c r="B22" t="s">
        <v>198</v>
      </c>
      <c r="C22" t="s">
        <v>1488</v>
      </c>
      <c r="D22" t="s">
        <v>43</v>
      </c>
      <c r="E22" s="127"/>
      <c r="F22" s="127">
        <v>1</v>
      </c>
      <c r="G22" s="128">
        <v>2.4</v>
      </c>
      <c r="H22" s="128">
        <v>2.4</v>
      </c>
      <c r="I22" s="18">
        <f t="shared" si="0"/>
        <v>34</v>
      </c>
      <c r="J22">
        <f t="shared" si="1"/>
        <v>1</v>
      </c>
    </row>
    <row r="23" spans="1:10" x14ac:dyDescent="0.2">
      <c r="A23" t="s">
        <v>1879</v>
      </c>
      <c r="B23" t="s">
        <v>1842</v>
      </c>
      <c r="C23" t="s">
        <v>1738</v>
      </c>
      <c r="D23" t="s">
        <v>38</v>
      </c>
      <c r="E23" s="127">
        <v>1</v>
      </c>
      <c r="F23" s="127"/>
      <c r="G23" s="128">
        <v>1.6</v>
      </c>
      <c r="H23" s="128">
        <v>1.6</v>
      </c>
      <c r="I23" s="18">
        <f t="shared" si="0"/>
        <v>33</v>
      </c>
      <c r="J23">
        <f t="shared" si="1"/>
        <v>1</v>
      </c>
    </row>
    <row r="24" spans="1:10" x14ac:dyDescent="0.2">
      <c r="A24" t="s">
        <v>719</v>
      </c>
      <c r="B24" t="s">
        <v>104</v>
      </c>
      <c r="C24" t="s">
        <v>2025</v>
      </c>
      <c r="D24" t="s">
        <v>48</v>
      </c>
      <c r="E24" s="127">
        <v>1</v>
      </c>
      <c r="F24" s="127"/>
      <c r="G24" s="128">
        <v>1.5</v>
      </c>
      <c r="H24" s="128">
        <v>1.5</v>
      </c>
      <c r="I24" s="18">
        <f t="shared" si="0"/>
        <v>32</v>
      </c>
      <c r="J24">
        <f t="shared" si="1"/>
        <v>1</v>
      </c>
    </row>
    <row r="25" spans="1:10" x14ac:dyDescent="0.2">
      <c r="A25" t="s">
        <v>644</v>
      </c>
      <c r="B25" t="s">
        <v>2077</v>
      </c>
      <c r="C25" t="s">
        <v>1169</v>
      </c>
      <c r="D25" t="s">
        <v>40</v>
      </c>
      <c r="E25" s="127">
        <v>1</v>
      </c>
      <c r="F25" s="127"/>
      <c r="G25" s="128">
        <v>1.4</v>
      </c>
      <c r="H25" s="128">
        <v>1.4</v>
      </c>
      <c r="I25" s="18">
        <f t="shared" si="0"/>
        <v>31</v>
      </c>
      <c r="J25">
        <f t="shared" si="1"/>
        <v>1</v>
      </c>
    </row>
    <row r="26" spans="1:10" x14ac:dyDescent="0.2">
      <c r="A26" t="s">
        <v>570</v>
      </c>
      <c r="B26" t="s">
        <v>288</v>
      </c>
      <c r="C26" t="s">
        <v>78</v>
      </c>
      <c r="D26" t="s">
        <v>39</v>
      </c>
      <c r="E26" s="127">
        <v>1</v>
      </c>
      <c r="F26" s="127"/>
      <c r="G26" s="128">
        <v>1.1000000000000001</v>
      </c>
      <c r="H26" s="128">
        <v>1.1000000000000001</v>
      </c>
      <c r="I26" s="18">
        <f t="shared" si="0"/>
        <v>30</v>
      </c>
      <c r="J26">
        <f t="shared" si="1"/>
        <v>1</v>
      </c>
    </row>
    <row r="27" spans="1:10" x14ac:dyDescent="0.2">
      <c r="A27" t="s">
        <v>729</v>
      </c>
      <c r="B27" t="s">
        <v>257</v>
      </c>
      <c r="C27" t="s">
        <v>353</v>
      </c>
      <c r="D27" t="s">
        <v>48</v>
      </c>
      <c r="E27" s="127">
        <v>1</v>
      </c>
      <c r="F27" s="127"/>
      <c r="G27" s="128">
        <v>1.1000000000000001</v>
      </c>
      <c r="H27" s="128">
        <v>1.1000000000000001</v>
      </c>
      <c r="I27" s="18">
        <f t="shared" si="0"/>
        <v>30</v>
      </c>
      <c r="J27">
        <f t="shared" si="1"/>
        <v>2</v>
      </c>
    </row>
    <row r="28" spans="1:10" x14ac:dyDescent="0.2">
      <c r="A28" t="s">
        <v>765</v>
      </c>
      <c r="B28" t="s">
        <v>521</v>
      </c>
      <c r="C28" t="s">
        <v>158</v>
      </c>
      <c r="D28" t="s">
        <v>50</v>
      </c>
      <c r="E28" s="127"/>
      <c r="F28" s="127"/>
      <c r="G28" s="128">
        <v>0</v>
      </c>
      <c r="H28" s="128">
        <v>0</v>
      </c>
      <c r="I28" s="18">
        <f t="shared" si="0"/>
        <v>20</v>
      </c>
      <c r="J28">
        <f t="shared" si="1"/>
        <v>1</v>
      </c>
    </row>
    <row r="29" spans="1:10" x14ac:dyDescent="0.2">
      <c r="A29" t="s">
        <v>590</v>
      </c>
      <c r="B29" t="s">
        <v>326</v>
      </c>
      <c r="C29" t="s">
        <v>1328</v>
      </c>
      <c r="D29" t="s">
        <v>43</v>
      </c>
      <c r="E29" s="127"/>
      <c r="F29" s="127"/>
      <c r="G29" s="128">
        <v>0</v>
      </c>
      <c r="H29" s="128">
        <v>0</v>
      </c>
      <c r="I29" s="18">
        <f t="shared" si="0"/>
        <v>20</v>
      </c>
      <c r="J29">
        <f t="shared" si="1"/>
        <v>2</v>
      </c>
    </row>
    <row r="30" spans="1:10" x14ac:dyDescent="0.2">
      <c r="A30" t="s">
        <v>1108</v>
      </c>
      <c r="B30" t="s">
        <v>1109</v>
      </c>
      <c r="C30" t="s">
        <v>1110</v>
      </c>
      <c r="D30" t="s">
        <v>38</v>
      </c>
      <c r="E30" s="127"/>
      <c r="F30" s="127"/>
      <c r="G30" s="128">
        <v>0</v>
      </c>
      <c r="H30" s="128">
        <v>0</v>
      </c>
      <c r="I30" s="18">
        <f t="shared" si="0"/>
        <v>20</v>
      </c>
      <c r="J30">
        <f t="shared" si="1"/>
        <v>3</v>
      </c>
    </row>
    <row r="31" spans="1:10" x14ac:dyDescent="0.2">
      <c r="A31" t="s">
        <v>1460</v>
      </c>
      <c r="B31" t="s">
        <v>398</v>
      </c>
      <c r="C31" t="s">
        <v>162</v>
      </c>
      <c r="D31" t="s">
        <v>47</v>
      </c>
      <c r="E31" s="127"/>
      <c r="F31" s="127"/>
      <c r="G31" s="128">
        <v>0</v>
      </c>
      <c r="H31" s="128">
        <v>0</v>
      </c>
      <c r="I31" s="18">
        <f t="shared" si="0"/>
        <v>20</v>
      </c>
      <c r="J31">
        <f t="shared" si="1"/>
        <v>4</v>
      </c>
    </row>
    <row r="32" spans="1:10" x14ac:dyDescent="0.2">
      <c r="A32" t="s">
        <v>563</v>
      </c>
      <c r="B32" t="s">
        <v>107</v>
      </c>
      <c r="C32" t="s">
        <v>1178</v>
      </c>
      <c r="D32" t="s">
        <v>39</v>
      </c>
      <c r="E32" s="127"/>
      <c r="F32" s="127"/>
      <c r="G32" s="128">
        <v>0</v>
      </c>
      <c r="H32" s="128">
        <v>0</v>
      </c>
      <c r="I32" s="18">
        <f t="shared" si="0"/>
        <v>20</v>
      </c>
      <c r="J32">
        <f t="shared" si="1"/>
        <v>5</v>
      </c>
    </row>
    <row r="33" spans="1:10" x14ac:dyDescent="0.2">
      <c r="A33" t="s">
        <v>632</v>
      </c>
      <c r="B33" t="s">
        <v>511</v>
      </c>
      <c r="C33" t="s">
        <v>536</v>
      </c>
      <c r="D33" t="s">
        <v>39</v>
      </c>
      <c r="E33" s="127"/>
      <c r="F33" s="127"/>
      <c r="G33" s="128">
        <v>0</v>
      </c>
      <c r="H33" s="128">
        <v>0</v>
      </c>
      <c r="I33" s="18">
        <f t="shared" si="0"/>
        <v>20</v>
      </c>
      <c r="J33">
        <f t="shared" si="1"/>
        <v>6</v>
      </c>
    </row>
    <row r="34" spans="1:10" x14ac:dyDescent="0.2">
      <c r="I34" s="18">
        <f t="shared" si="0"/>
        <v>20</v>
      </c>
      <c r="J34">
        <f t="shared" si="1"/>
        <v>7</v>
      </c>
    </row>
    <row r="35" spans="1:10" x14ac:dyDescent="0.2">
      <c r="I35" s="18">
        <f t="shared" si="0"/>
        <v>20</v>
      </c>
      <c r="J35">
        <f t="shared" si="1"/>
        <v>8</v>
      </c>
    </row>
    <row r="36" spans="1:10" x14ac:dyDescent="0.2">
      <c r="I36" s="18">
        <f t="shared" si="0"/>
        <v>20</v>
      </c>
      <c r="J36">
        <f t="shared" si="1"/>
        <v>9</v>
      </c>
    </row>
    <row r="37" spans="1:10" x14ac:dyDescent="0.2">
      <c r="I37" s="18">
        <f t="shared" si="0"/>
        <v>20</v>
      </c>
      <c r="J37">
        <f t="shared" si="1"/>
        <v>10</v>
      </c>
    </row>
    <row r="38" spans="1:10" x14ac:dyDescent="0.2">
      <c r="I38" s="18">
        <f t="shared" si="0"/>
        <v>20</v>
      </c>
      <c r="J38">
        <f t="shared" si="1"/>
        <v>11</v>
      </c>
    </row>
    <row r="39" spans="1:10" x14ac:dyDescent="0.2">
      <c r="I39" s="18">
        <f t="shared" si="0"/>
        <v>20</v>
      </c>
      <c r="J39">
        <f t="shared" si="1"/>
        <v>12</v>
      </c>
    </row>
    <row r="40" spans="1:10" x14ac:dyDescent="0.2">
      <c r="I40" s="18">
        <f t="shared" si="0"/>
        <v>20</v>
      </c>
      <c r="J40">
        <f t="shared" si="1"/>
        <v>13</v>
      </c>
    </row>
    <row r="41" spans="1:10" x14ac:dyDescent="0.2">
      <c r="I41" s="18">
        <f t="shared" si="0"/>
        <v>20</v>
      </c>
      <c r="J41">
        <f t="shared" si="1"/>
        <v>14</v>
      </c>
    </row>
    <row r="42" spans="1:10" x14ac:dyDescent="0.2">
      <c r="I42" s="18">
        <f t="shared" si="0"/>
        <v>20</v>
      </c>
      <c r="J42">
        <f t="shared" si="1"/>
        <v>15</v>
      </c>
    </row>
    <row r="43" spans="1:10" x14ac:dyDescent="0.2">
      <c r="I43" s="18">
        <f t="shared" si="0"/>
        <v>20</v>
      </c>
      <c r="J43">
        <f t="shared" si="1"/>
        <v>16</v>
      </c>
    </row>
    <row r="44" spans="1:10" x14ac:dyDescent="0.2">
      <c r="I44" s="18">
        <f t="shared" si="0"/>
        <v>20</v>
      </c>
      <c r="J44">
        <f t="shared" si="1"/>
        <v>17</v>
      </c>
    </row>
    <row r="45" spans="1:10" x14ac:dyDescent="0.2">
      <c r="I45" s="18">
        <f t="shared" si="0"/>
        <v>20</v>
      </c>
      <c r="J45">
        <f t="shared" si="1"/>
        <v>18</v>
      </c>
    </row>
    <row r="46" spans="1:10" x14ac:dyDescent="0.2">
      <c r="I46" s="18">
        <f t="shared" si="0"/>
        <v>20</v>
      </c>
      <c r="J46">
        <f t="shared" si="1"/>
        <v>19</v>
      </c>
    </row>
    <row r="47" spans="1:10" x14ac:dyDescent="0.2">
      <c r="I47" s="18">
        <f t="shared" si="0"/>
        <v>20</v>
      </c>
      <c r="J47">
        <f t="shared" si="1"/>
        <v>20</v>
      </c>
    </row>
    <row r="48" spans="1:10" x14ac:dyDescent="0.2">
      <c r="I48" s="18">
        <f t="shared" si="0"/>
        <v>20</v>
      </c>
      <c r="J48">
        <f t="shared" si="1"/>
        <v>21</v>
      </c>
    </row>
    <row r="49" spans="9:10" x14ac:dyDescent="0.2">
      <c r="I49" s="18">
        <f t="shared" si="0"/>
        <v>20</v>
      </c>
      <c r="J49">
        <f t="shared" si="1"/>
        <v>22</v>
      </c>
    </row>
    <row r="50" spans="9:10" x14ac:dyDescent="0.2">
      <c r="I50" s="18">
        <f t="shared" si="0"/>
        <v>20</v>
      </c>
      <c r="J50">
        <f t="shared" si="1"/>
        <v>23</v>
      </c>
    </row>
    <row r="51" spans="9:10" x14ac:dyDescent="0.2">
      <c r="I51" s="18">
        <f t="shared" si="0"/>
        <v>20</v>
      </c>
      <c r="J51">
        <f t="shared" si="1"/>
        <v>24</v>
      </c>
    </row>
    <row r="52" spans="9:10" x14ac:dyDescent="0.2">
      <c r="I52" s="18">
        <f t="shared" si="0"/>
        <v>20</v>
      </c>
      <c r="J52">
        <f t="shared" si="1"/>
        <v>25</v>
      </c>
    </row>
    <row r="53" spans="9:10" x14ac:dyDescent="0.2">
      <c r="I53" s="18">
        <f t="shared" si="0"/>
        <v>20</v>
      </c>
      <c r="J53">
        <f t="shared" si="1"/>
        <v>26</v>
      </c>
    </row>
    <row r="54" spans="9:10" x14ac:dyDescent="0.2">
      <c r="I54" s="18">
        <f t="shared" si="0"/>
        <v>20</v>
      </c>
      <c r="J54">
        <f t="shared" si="1"/>
        <v>27</v>
      </c>
    </row>
    <row r="55" spans="9:10" x14ac:dyDescent="0.2">
      <c r="I55" s="18">
        <f t="shared" si="0"/>
        <v>20</v>
      </c>
      <c r="J55">
        <f t="shared" si="1"/>
        <v>28</v>
      </c>
    </row>
    <row r="56" spans="9:10" x14ac:dyDescent="0.2">
      <c r="I56" s="18">
        <f t="shared" si="0"/>
        <v>20</v>
      </c>
      <c r="J56">
        <f t="shared" si="1"/>
        <v>29</v>
      </c>
    </row>
    <row r="57" spans="9:10" x14ac:dyDescent="0.2">
      <c r="I57" s="18">
        <f t="shared" si="0"/>
        <v>20</v>
      </c>
      <c r="J57">
        <f t="shared" si="1"/>
        <v>30</v>
      </c>
    </row>
    <row r="58" spans="9:10" x14ac:dyDescent="0.2">
      <c r="I58" s="18">
        <f t="shared" si="0"/>
        <v>20</v>
      </c>
      <c r="J58">
        <f t="shared" si="1"/>
        <v>31</v>
      </c>
    </row>
    <row r="59" spans="9:10" x14ac:dyDescent="0.2">
      <c r="I59" s="18">
        <f t="shared" si="0"/>
        <v>20</v>
      </c>
      <c r="J59">
        <f t="shared" si="1"/>
        <v>32</v>
      </c>
    </row>
    <row r="60" spans="9:10" x14ac:dyDescent="0.2">
      <c r="I60" s="18">
        <f t="shared" si="0"/>
        <v>20</v>
      </c>
      <c r="J60">
        <f t="shared" si="1"/>
        <v>33</v>
      </c>
    </row>
    <row r="61" spans="9:10" x14ac:dyDescent="0.2">
      <c r="I61" s="18">
        <f t="shared" si="0"/>
        <v>20</v>
      </c>
      <c r="J61">
        <f t="shared" si="1"/>
        <v>34</v>
      </c>
    </row>
    <row r="62" spans="9:10" x14ac:dyDescent="0.2">
      <c r="I62" s="18">
        <f t="shared" si="0"/>
        <v>20</v>
      </c>
      <c r="J62">
        <f t="shared" si="1"/>
        <v>35</v>
      </c>
    </row>
    <row r="63" spans="9:10" x14ac:dyDescent="0.2">
      <c r="I63" s="18">
        <f t="shared" si="0"/>
        <v>20</v>
      </c>
      <c r="J63">
        <f t="shared" si="1"/>
        <v>36</v>
      </c>
    </row>
    <row r="64" spans="9:10" x14ac:dyDescent="0.2">
      <c r="I64" s="18">
        <f t="shared" si="0"/>
        <v>20</v>
      </c>
      <c r="J64">
        <f t="shared" si="1"/>
        <v>37</v>
      </c>
    </row>
    <row r="65" spans="9:10" x14ac:dyDescent="0.2">
      <c r="I65" s="18">
        <f t="shared" si="0"/>
        <v>20</v>
      </c>
      <c r="J65">
        <f t="shared" si="1"/>
        <v>38</v>
      </c>
    </row>
    <row r="66" spans="9:10" x14ac:dyDescent="0.2">
      <c r="I66" s="18">
        <f t="shared" si="0"/>
        <v>20</v>
      </c>
      <c r="J66">
        <f t="shared" si="1"/>
        <v>39</v>
      </c>
    </row>
    <row r="67" spans="9:10" x14ac:dyDescent="0.2">
      <c r="I67" s="18">
        <f t="shared" si="0"/>
        <v>20</v>
      </c>
      <c r="J67">
        <f t="shared" si="1"/>
        <v>40</v>
      </c>
    </row>
    <row r="68" spans="9:10" x14ac:dyDescent="0.2">
      <c r="I68" s="18">
        <f t="shared" si="0"/>
        <v>20</v>
      </c>
      <c r="J68">
        <f t="shared" si="1"/>
        <v>41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="82" zoomScaleNormal="82" workbookViewId="0">
      <selection activeCell="C3" sqref="C3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6.7109375" bestFit="1" customWidth="1"/>
    <col min="4" max="4" width="25.5703125" bestFit="1" customWidth="1"/>
    <col min="5" max="5" width="8.140625" bestFit="1" customWidth="1"/>
    <col min="6" max="6" width="8.42578125" bestFit="1" customWidth="1"/>
    <col min="7" max="8" width="5.855468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522</v>
      </c>
      <c r="B2" t="s">
        <v>2112</v>
      </c>
      <c r="C2" s="325" t="str">
        <f>$B$3&amp;" "&amp; Individuals!$G$2</f>
        <v>Men Veteran Inter Club 4th Leg 2021</v>
      </c>
      <c r="D2" s="325"/>
      <c r="E2" s="325"/>
      <c r="F2" s="325"/>
      <c r="G2" s="325"/>
      <c r="H2" s="325"/>
      <c r="I2" s="33"/>
      <c r="J2" s="5"/>
      <c r="K2" s="5"/>
    </row>
    <row r="3" spans="1:11" ht="20.25" x14ac:dyDescent="0.3">
      <c r="A3" s="19" t="s">
        <v>4</v>
      </c>
      <c r="B3" t="s">
        <v>1379</v>
      </c>
      <c r="D3" s="34" t="s">
        <v>1846</v>
      </c>
    </row>
    <row r="5" spans="1:11" ht="51" x14ac:dyDescent="0.2">
      <c r="A5" s="129" t="s">
        <v>525</v>
      </c>
      <c r="B5" s="129" t="s">
        <v>1</v>
      </c>
      <c r="C5" s="129" t="s">
        <v>2</v>
      </c>
      <c r="D5" s="129" t="s">
        <v>526</v>
      </c>
      <c r="E5" s="17" t="s">
        <v>532</v>
      </c>
      <c r="F5" s="17" t="s">
        <v>1380</v>
      </c>
      <c r="G5" s="17" t="s">
        <v>1207</v>
      </c>
      <c r="H5" s="17" t="s">
        <v>1381</v>
      </c>
      <c r="I5" s="20" t="s">
        <v>1510</v>
      </c>
    </row>
    <row r="6" spans="1:11" x14ac:dyDescent="0.2">
      <c r="A6" t="s">
        <v>1643</v>
      </c>
      <c r="B6" t="s">
        <v>1007</v>
      </c>
      <c r="C6" t="s">
        <v>118</v>
      </c>
      <c r="D6" t="s">
        <v>48</v>
      </c>
      <c r="E6" s="127"/>
      <c r="F6" s="127">
        <v>2</v>
      </c>
      <c r="G6" s="128">
        <v>120.6</v>
      </c>
      <c r="H6" s="128">
        <v>120.6</v>
      </c>
      <c r="I6" s="18">
        <v>100</v>
      </c>
      <c r="J6">
        <v>1</v>
      </c>
    </row>
    <row r="7" spans="1:11" x14ac:dyDescent="0.2">
      <c r="A7" t="s">
        <v>557</v>
      </c>
      <c r="B7" t="s">
        <v>181</v>
      </c>
      <c r="C7" t="s">
        <v>93</v>
      </c>
      <c r="D7" t="s">
        <v>37</v>
      </c>
      <c r="E7" s="127"/>
      <c r="F7" s="127">
        <v>3</v>
      </c>
      <c r="G7" s="128">
        <v>67.099999999999994</v>
      </c>
      <c r="H7" s="128">
        <v>67.099999999999994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605</v>
      </c>
      <c r="B8" t="s">
        <v>164</v>
      </c>
      <c r="C8" t="s">
        <v>274</v>
      </c>
      <c r="D8" t="s">
        <v>49</v>
      </c>
      <c r="E8" s="127"/>
      <c r="F8" s="127">
        <v>2</v>
      </c>
      <c r="G8" s="128">
        <v>66.599999999999994</v>
      </c>
      <c r="H8" s="128">
        <v>66.599999999999994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572</v>
      </c>
      <c r="B9" t="s">
        <v>107</v>
      </c>
      <c r="C9" t="s">
        <v>109</v>
      </c>
      <c r="D9" t="s">
        <v>44</v>
      </c>
      <c r="E9" s="127"/>
      <c r="F9" s="127">
        <v>3</v>
      </c>
      <c r="G9" s="128">
        <v>62.5</v>
      </c>
      <c r="H9" s="128">
        <v>62.5</v>
      </c>
      <c r="I9" s="18">
        <f t="shared" si="0"/>
        <v>97</v>
      </c>
      <c r="J9">
        <f t="shared" si="1"/>
        <v>1</v>
      </c>
    </row>
    <row r="10" spans="1:11" x14ac:dyDescent="0.2">
      <c r="A10" t="s">
        <v>1261</v>
      </c>
      <c r="B10" t="s">
        <v>386</v>
      </c>
      <c r="C10" t="s">
        <v>1278</v>
      </c>
      <c r="D10" t="s">
        <v>43</v>
      </c>
      <c r="E10" s="127"/>
      <c r="F10" s="127">
        <v>4</v>
      </c>
      <c r="G10" s="128">
        <v>61.099999999999994</v>
      </c>
      <c r="H10" s="128">
        <v>61.099999999999994</v>
      </c>
      <c r="I10" s="18">
        <f t="shared" si="0"/>
        <v>96</v>
      </c>
      <c r="J10">
        <f t="shared" si="1"/>
        <v>1</v>
      </c>
    </row>
    <row r="11" spans="1:11" x14ac:dyDescent="0.2">
      <c r="A11" t="s">
        <v>732</v>
      </c>
      <c r="B11" t="s">
        <v>77</v>
      </c>
      <c r="C11" t="s">
        <v>170</v>
      </c>
      <c r="D11" t="s">
        <v>39</v>
      </c>
      <c r="E11" s="127"/>
      <c r="F11" s="127">
        <v>4</v>
      </c>
      <c r="G11" s="128">
        <v>60.8</v>
      </c>
      <c r="H11" s="128">
        <v>60.8</v>
      </c>
      <c r="I11" s="18">
        <f t="shared" si="0"/>
        <v>95</v>
      </c>
      <c r="J11">
        <f t="shared" si="1"/>
        <v>1</v>
      </c>
    </row>
    <row r="12" spans="1:11" x14ac:dyDescent="0.2">
      <c r="A12" t="s">
        <v>649</v>
      </c>
      <c r="B12" t="s">
        <v>104</v>
      </c>
      <c r="C12" t="s">
        <v>342</v>
      </c>
      <c r="D12" t="s">
        <v>47</v>
      </c>
      <c r="E12" s="127"/>
      <c r="F12" s="127">
        <v>1</v>
      </c>
      <c r="G12" s="128">
        <v>60.7</v>
      </c>
      <c r="H12" s="128">
        <v>60.7</v>
      </c>
      <c r="I12" s="18">
        <f t="shared" si="0"/>
        <v>94</v>
      </c>
      <c r="J12">
        <f t="shared" si="1"/>
        <v>1</v>
      </c>
    </row>
    <row r="13" spans="1:11" x14ac:dyDescent="0.2">
      <c r="A13" t="s">
        <v>682</v>
      </c>
      <c r="B13" t="s">
        <v>84</v>
      </c>
      <c r="C13" t="s">
        <v>85</v>
      </c>
      <c r="D13" t="s">
        <v>42</v>
      </c>
      <c r="E13" s="127"/>
      <c r="F13" s="127">
        <v>4</v>
      </c>
      <c r="G13" s="128">
        <v>51.7</v>
      </c>
      <c r="H13" s="128">
        <v>51.7</v>
      </c>
      <c r="I13" s="18">
        <f t="shared" si="0"/>
        <v>93</v>
      </c>
      <c r="J13">
        <f t="shared" si="1"/>
        <v>1</v>
      </c>
    </row>
    <row r="14" spans="1:11" x14ac:dyDescent="0.2">
      <c r="A14" t="s">
        <v>554</v>
      </c>
      <c r="B14" t="s">
        <v>184</v>
      </c>
      <c r="C14" t="s">
        <v>185</v>
      </c>
      <c r="D14" t="s">
        <v>44</v>
      </c>
      <c r="E14" s="127"/>
      <c r="F14" s="127">
        <v>3</v>
      </c>
      <c r="G14" s="128">
        <v>47.300000000000004</v>
      </c>
      <c r="H14" s="128">
        <v>47.300000000000004</v>
      </c>
      <c r="I14" s="18">
        <f t="shared" si="0"/>
        <v>92</v>
      </c>
      <c r="J14">
        <f t="shared" si="1"/>
        <v>1</v>
      </c>
    </row>
    <row r="15" spans="1:11" x14ac:dyDescent="0.2">
      <c r="A15" t="s">
        <v>551</v>
      </c>
      <c r="B15" t="s">
        <v>426</v>
      </c>
      <c r="C15" t="s">
        <v>111</v>
      </c>
      <c r="D15" t="s">
        <v>41</v>
      </c>
      <c r="E15" s="127"/>
      <c r="F15" s="127">
        <v>4</v>
      </c>
      <c r="G15" s="128">
        <v>42.900000000000006</v>
      </c>
      <c r="H15" s="128">
        <v>42.900000000000006</v>
      </c>
      <c r="I15" s="18">
        <f t="shared" si="0"/>
        <v>91</v>
      </c>
      <c r="J15">
        <f t="shared" si="1"/>
        <v>1</v>
      </c>
    </row>
    <row r="16" spans="1:11" x14ac:dyDescent="0.2">
      <c r="A16" t="s">
        <v>561</v>
      </c>
      <c r="B16" t="s">
        <v>186</v>
      </c>
      <c r="C16" t="s">
        <v>1167</v>
      </c>
      <c r="D16" t="s">
        <v>44</v>
      </c>
      <c r="E16" s="127"/>
      <c r="F16" s="127">
        <v>1</v>
      </c>
      <c r="G16" s="128">
        <v>41.1</v>
      </c>
      <c r="H16" s="128">
        <v>41.1</v>
      </c>
      <c r="I16" s="18">
        <f t="shared" si="0"/>
        <v>90</v>
      </c>
      <c r="J16">
        <f t="shared" si="1"/>
        <v>1</v>
      </c>
    </row>
    <row r="17" spans="1:10" x14ac:dyDescent="0.2">
      <c r="A17" t="s">
        <v>834</v>
      </c>
      <c r="B17" t="s">
        <v>104</v>
      </c>
      <c r="C17" t="s">
        <v>125</v>
      </c>
      <c r="D17" t="s">
        <v>2078</v>
      </c>
      <c r="E17" s="127"/>
      <c r="F17" s="127">
        <v>1</v>
      </c>
      <c r="G17" s="128">
        <v>40.6</v>
      </c>
      <c r="H17" s="128">
        <v>40.6</v>
      </c>
      <c r="I17" s="18">
        <f t="shared" si="0"/>
        <v>89</v>
      </c>
      <c r="J17">
        <f t="shared" si="1"/>
        <v>1</v>
      </c>
    </row>
    <row r="18" spans="1:10" x14ac:dyDescent="0.2">
      <c r="A18" t="s">
        <v>1187</v>
      </c>
      <c r="B18" t="s">
        <v>2002</v>
      </c>
      <c r="C18" t="s">
        <v>1194</v>
      </c>
      <c r="D18" t="s">
        <v>44</v>
      </c>
      <c r="E18" s="127"/>
      <c r="F18" s="127">
        <v>4</v>
      </c>
      <c r="G18" s="128">
        <v>40.599999999999994</v>
      </c>
      <c r="H18" s="128">
        <v>40.599999999999994</v>
      </c>
      <c r="I18" s="18">
        <f t="shared" si="0"/>
        <v>89</v>
      </c>
      <c r="J18">
        <f t="shared" si="1"/>
        <v>2</v>
      </c>
    </row>
    <row r="19" spans="1:10" x14ac:dyDescent="0.2">
      <c r="A19" t="s">
        <v>684</v>
      </c>
      <c r="B19" t="s">
        <v>1986</v>
      </c>
      <c r="C19" t="s">
        <v>1987</v>
      </c>
      <c r="D19" t="s">
        <v>2079</v>
      </c>
      <c r="E19" s="127"/>
      <c r="F19" s="127">
        <v>2</v>
      </c>
      <c r="G19" s="128">
        <v>39.400000000000006</v>
      </c>
      <c r="H19" s="128">
        <v>39.400000000000006</v>
      </c>
      <c r="I19" s="18">
        <f t="shared" si="0"/>
        <v>87</v>
      </c>
      <c r="J19">
        <f t="shared" si="1"/>
        <v>1</v>
      </c>
    </row>
    <row r="20" spans="1:10" x14ac:dyDescent="0.2">
      <c r="A20" t="s">
        <v>606</v>
      </c>
      <c r="B20" t="s">
        <v>128</v>
      </c>
      <c r="C20" t="s">
        <v>2036</v>
      </c>
      <c r="D20" t="s">
        <v>49</v>
      </c>
      <c r="E20" s="127"/>
      <c r="F20" s="127">
        <v>2</v>
      </c>
      <c r="G20" s="128">
        <v>37.299999999999997</v>
      </c>
      <c r="H20" s="128">
        <v>37.299999999999997</v>
      </c>
      <c r="I20" s="18">
        <f t="shared" si="0"/>
        <v>86</v>
      </c>
      <c r="J20">
        <f t="shared" si="1"/>
        <v>1</v>
      </c>
    </row>
    <row r="21" spans="1:10" x14ac:dyDescent="0.2">
      <c r="A21" t="s">
        <v>568</v>
      </c>
      <c r="B21" t="s">
        <v>319</v>
      </c>
      <c r="C21" t="s">
        <v>140</v>
      </c>
      <c r="D21" t="s">
        <v>43</v>
      </c>
      <c r="E21" s="127"/>
      <c r="F21" s="127">
        <v>3</v>
      </c>
      <c r="G21" s="128">
        <v>29.699999999999996</v>
      </c>
      <c r="H21" s="128">
        <v>29.699999999999996</v>
      </c>
      <c r="I21" s="18">
        <f t="shared" si="0"/>
        <v>85</v>
      </c>
      <c r="J21">
        <f t="shared" si="1"/>
        <v>1</v>
      </c>
    </row>
    <row r="22" spans="1:10" x14ac:dyDescent="0.2">
      <c r="A22" t="s">
        <v>791</v>
      </c>
      <c r="B22" t="s">
        <v>269</v>
      </c>
      <c r="C22" t="s">
        <v>270</v>
      </c>
      <c r="D22" t="s">
        <v>47</v>
      </c>
      <c r="E22" s="127"/>
      <c r="F22" s="127">
        <v>1</v>
      </c>
      <c r="G22" s="128">
        <v>26.9</v>
      </c>
      <c r="H22" s="128">
        <v>26.9</v>
      </c>
      <c r="I22" s="18">
        <f t="shared" si="0"/>
        <v>84</v>
      </c>
      <c r="J22">
        <f t="shared" si="1"/>
        <v>1</v>
      </c>
    </row>
    <row r="23" spans="1:10" x14ac:dyDescent="0.2">
      <c r="A23" t="s">
        <v>543</v>
      </c>
      <c r="B23" t="s">
        <v>202</v>
      </c>
      <c r="C23" t="s">
        <v>137</v>
      </c>
      <c r="D23" t="s">
        <v>37</v>
      </c>
      <c r="E23" s="127">
        <v>1</v>
      </c>
      <c r="F23" s="127">
        <v>1</v>
      </c>
      <c r="G23" s="128">
        <v>23.8</v>
      </c>
      <c r="H23" s="128">
        <v>23.8</v>
      </c>
      <c r="I23" s="18">
        <f t="shared" si="0"/>
        <v>83</v>
      </c>
      <c r="J23">
        <f t="shared" si="1"/>
        <v>1</v>
      </c>
    </row>
    <row r="24" spans="1:10" x14ac:dyDescent="0.2">
      <c r="A24" t="s">
        <v>637</v>
      </c>
      <c r="B24" t="s">
        <v>265</v>
      </c>
      <c r="C24" t="s">
        <v>357</v>
      </c>
      <c r="D24" t="s">
        <v>43</v>
      </c>
      <c r="E24" s="127"/>
      <c r="F24" s="127">
        <v>1</v>
      </c>
      <c r="G24" s="128">
        <v>21.7</v>
      </c>
      <c r="H24" s="128">
        <v>21.7</v>
      </c>
      <c r="I24" s="18">
        <f t="shared" si="0"/>
        <v>82</v>
      </c>
      <c r="J24">
        <f t="shared" si="1"/>
        <v>1</v>
      </c>
    </row>
    <row r="25" spans="1:10" x14ac:dyDescent="0.2">
      <c r="A25" t="s">
        <v>581</v>
      </c>
      <c r="B25" t="s">
        <v>157</v>
      </c>
      <c r="C25" t="s">
        <v>70</v>
      </c>
      <c r="D25" t="s">
        <v>39</v>
      </c>
      <c r="E25" s="127"/>
      <c r="F25" s="127">
        <v>3</v>
      </c>
      <c r="G25" s="128">
        <v>21.299999999999997</v>
      </c>
      <c r="H25" s="128">
        <v>21.299999999999997</v>
      </c>
      <c r="I25" s="18">
        <f t="shared" si="0"/>
        <v>81</v>
      </c>
      <c r="J25">
        <f t="shared" si="1"/>
        <v>1</v>
      </c>
    </row>
    <row r="26" spans="1:10" x14ac:dyDescent="0.2">
      <c r="A26" t="s">
        <v>1778</v>
      </c>
      <c r="B26" t="s">
        <v>364</v>
      </c>
      <c r="C26" t="s">
        <v>1809</v>
      </c>
      <c r="D26" t="s">
        <v>43</v>
      </c>
      <c r="E26" s="127"/>
      <c r="F26" s="127">
        <v>1</v>
      </c>
      <c r="G26" s="128">
        <v>19.5</v>
      </c>
      <c r="H26" s="128">
        <v>19.5</v>
      </c>
      <c r="I26" s="18">
        <f t="shared" si="0"/>
        <v>80</v>
      </c>
      <c r="J26">
        <f t="shared" si="1"/>
        <v>1</v>
      </c>
    </row>
    <row r="27" spans="1:10" x14ac:dyDescent="0.2">
      <c r="A27" t="s">
        <v>1489</v>
      </c>
      <c r="B27" t="s">
        <v>1490</v>
      </c>
      <c r="C27" t="s">
        <v>303</v>
      </c>
      <c r="D27" t="s">
        <v>37</v>
      </c>
      <c r="E27" s="127"/>
      <c r="F27" s="127">
        <v>1</v>
      </c>
      <c r="G27" s="128">
        <v>18.600000000000001</v>
      </c>
      <c r="H27" s="128">
        <v>18.600000000000001</v>
      </c>
      <c r="I27" s="18">
        <f t="shared" si="0"/>
        <v>79</v>
      </c>
      <c r="J27">
        <f t="shared" si="1"/>
        <v>1</v>
      </c>
    </row>
    <row r="28" spans="1:10" x14ac:dyDescent="0.2">
      <c r="A28" t="s">
        <v>790</v>
      </c>
      <c r="B28" t="s">
        <v>334</v>
      </c>
      <c r="C28" t="s">
        <v>335</v>
      </c>
      <c r="D28" t="s">
        <v>37</v>
      </c>
      <c r="E28" s="127"/>
      <c r="F28" s="127">
        <v>1</v>
      </c>
      <c r="G28" s="128">
        <v>17.399999999999999</v>
      </c>
      <c r="H28" s="128">
        <v>17.399999999999999</v>
      </c>
      <c r="I28" s="18">
        <f t="shared" si="0"/>
        <v>78</v>
      </c>
      <c r="J28">
        <f t="shared" si="1"/>
        <v>1</v>
      </c>
    </row>
    <row r="29" spans="1:10" x14ac:dyDescent="0.2">
      <c r="A29" t="s">
        <v>669</v>
      </c>
      <c r="B29" t="s">
        <v>164</v>
      </c>
      <c r="C29" t="s">
        <v>416</v>
      </c>
      <c r="D29" t="s">
        <v>43</v>
      </c>
      <c r="E29" s="127"/>
      <c r="F29" s="127">
        <v>1</v>
      </c>
      <c r="G29" s="128">
        <v>17.399999999999999</v>
      </c>
      <c r="H29" s="128">
        <v>17.399999999999999</v>
      </c>
      <c r="I29" s="18">
        <f t="shared" si="0"/>
        <v>78</v>
      </c>
      <c r="J29">
        <f t="shared" si="1"/>
        <v>2</v>
      </c>
    </row>
    <row r="30" spans="1:10" x14ac:dyDescent="0.2">
      <c r="A30" t="s">
        <v>795</v>
      </c>
      <c r="B30" t="s">
        <v>313</v>
      </c>
      <c r="C30" t="s">
        <v>314</v>
      </c>
      <c r="D30" t="s">
        <v>37</v>
      </c>
      <c r="E30" s="127"/>
      <c r="F30" s="127">
        <v>1</v>
      </c>
      <c r="G30" s="128">
        <v>15.5</v>
      </c>
      <c r="H30" s="128">
        <v>15.5</v>
      </c>
      <c r="I30" s="18">
        <f t="shared" si="0"/>
        <v>76</v>
      </c>
      <c r="J30">
        <f t="shared" si="1"/>
        <v>1</v>
      </c>
    </row>
    <row r="31" spans="1:10" x14ac:dyDescent="0.2">
      <c r="A31" t="s">
        <v>587</v>
      </c>
      <c r="B31" t="s">
        <v>295</v>
      </c>
      <c r="C31" t="s">
        <v>2041</v>
      </c>
      <c r="D31" t="s">
        <v>2078</v>
      </c>
      <c r="E31" s="127"/>
      <c r="F31" s="127">
        <v>1</v>
      </c>
      <c r="G31" s="128">
        <v>14.4</v>
      </c>
      <c r="H31" s="128">
        <v>14.4</v>
      </c>
      <c r="I31" s="18">
        <f t="shared" si="0"/>
        <v>75</v>
      </c>
      <c r="J31">
        <f t="shared" si="1"/>
        <v>1</v>
      </c>
    </row>
    <row r="32" spans="1:10" x14ac:dyDescent="0.2">
      <c r="A32" t="s">
        <v>706</v>
      </c>
      <c r="B32" t="s">
        <v>181</v>
      </c>
      <c r="C32" t="s">
        <v>297</v>
      </c>
      <c r="D32" t="s">
        <v>43</v>
      </c>
      <c r="E32" s="127"/>
      <c r="F32" s="127">
        <v>1</v>
      </c>
      <c r="G32" s="128">
        <v>14.1</v>
      </c>
      <c r="H32" s="128">
        <v>14.1</v>
      </c>
      <c r="I32" s="18">
        <f t="shared" si="0"/>
        <v>74</v>
      </c>
      <c r="J32">
        <f t="shared" si="1"/>
        <v>1</v>
      </c>
    </row>
    <row r="33" spans="1:10" x14ac:dyDescent="0.2">
      <c r="A33" t="s">
        <v>1782</v>
      </c>
      <c r="B33" t="s">
        <v>92</v>
      </c>
      <c r="C33" t="s">
        <v>225</v>
      </c>
      <c r="D33" t="s">
        <v>43</v>
      </c>
      <c r="E33" s="127"/>
      <c r="F33" s="127">
        <v>1</v>
      </c>
      <c r="G33" s="128">
        <v>14.1</v>
      </c>
      <c r="H33" s="128">
        <v>14.1</v>
      </c>
      <c r="I33" s="18">
        <f t="shared" si="0"/>
        <v>74</v>
      </c>
      <c r="J33">
        <f t="shared" si="1"/>
        <v>2</v>
      </c>
    </row>
    <row r="34" spans="1:10" x14ac:dyDescent="0.2">
      <c r="A34" t="s">
        <v>814</v>
      </c>
      <c r="B34" t="s">
        <v>2061</v>
      </c>
      <c r="C34" t="s">
        <v>2062</v>
      </c>
      <c r="D34" t="s">
        <v>47</v>
      </c>
      <c r="E34" s="127"/>
      <c r="F34" s="127">
        <v>1</v>
      </c>
      <c r="G34" s="128">
        <v>13.7</v>
      </c>
      <c r="H34" s="128">
        <v>13.7</v>
      </c>
      <c r="I34" s="18">
        <f t="shared" si="0"/>
        <v>72</v>
      </c>
      <c r="J34">
        <f t="shared" si="1"/>
        <v>1</v>
      </c>
    </row>
    <row r="35" spans="1:10" x14ac:dyDescent="0.2">
      <c r="A35" t="s">
        <v>618</v>
      </c>
      <c r="B35" t="s">
        <v>418</v>
      </c>
      <c r="C35" t="s">
        <v>419</v>
      </c>
      <c r="D35" t="s">
        <v>44</v>
      </c>
      <c r="E35" s="127"/>
      <c r="F35" s="127">
        <v>1</v>
      </c>
      <c r="G35" s="128">
        <v>11.5</v>
      </c>
      <c r="H35" s="128">
        <v>11.5</v>
      </c>
      <c r="I35" s="18">
        <f t="shared" si="0"/>
        <v>71</v>
      </c>
      <c r="J35">
        <f t="shared" si="1"/>
        <v>1</v>
      </c>
    </row>
    <row r="36" spans="1:10" x14ac:dyDescent="0.2">
      <c r="A36" t="s">
        <v>875</v>
      </c>
      <c r="B36" t="s">
        <v>181</v>
      </c>
      <c r="C36" t="s">
        <v>209</v>
      </c>
      <c r="D36" t="s">
        <v>43</v>
      </c>
      <c r="E36" s="127"/>
      <c r="F36" s="127">
        <v>1</v>
      </c>
      <c r="G36" s="128">
        <v>9.5</v>
      </c>
      <c r="H36" s="128">
        <v>9.5</v>
      </c>
      <c r="I36" s="18">
        <f t="shared" si="0"/>
        <v>70</v>
      </c>
      <c r="J36">
        <f t="shared" si="1"/>
        <v>1</v>
      </c>
    </row>
    <row r="37" spans="1:10" x14ac:dyDescent="0.2">
      <c r="A37" t="s">
        <v>750</v>
      </c>
      <c r="B37" t="s">
        <v>300</v>
      </c>
      <c r="C37" t="s">
        <v>297</v>
      </c>
      <c r="D37" t="s">
        <v>43</v>
      </c>
      <c r="E37" s="127"/>
      <c r="F37" s="127">
        <v>1</v>
      </c>
      <c r="G37" s="128">
        <v>7.2</v>
      </c>
      <c r="H37" s="128">
        <v>7.2</v>
      </c>
      <c r="I37" s="18">
        <f t="shared" si="0"/>
        <v>69</v>
      </c>
      <c r="J37">
        <f t="shared" si="1"/>
        <v>1</v>
      </c>
    </row>
    <row r="38" spans="1:10" x14ac:dyDescent="0.2">
      <c r="A38" t="s">
        <v>1138</v>
      </c>
      <c r="B38" t="s">
        <v>1147</v>
      </c>
      <c r="C38" t="s">
        <v>1206</v>
      </c>
      <c r="D38" t="s">
        <v>50</v>
      </c>
      <c r="E38" s="127">
        <v>1</v>
      </c>
      <c r="F38" s="127">
        <v>1</v>
      </c>
      <c r="G38" s="128">
        <v>4.5</v>
      </c>
      <c r="H38" s="128">
        <v>4.5</v>
      </c>
      <c r="I38" s="18">
        <f t="shared" si="0"/>
        <v>68</v>
      </c>
      <c r="J38">
        <f t="shared" si="1"/>
        <v>1</v>
      </c>
    </row>
    <row r="39" spans="1:10" x14ac:dyDescent="0.2">
      <c r="A39" t="s">
        <v>831</v>
      </c>
      <c r="B39" t="s">
        <v>124</v>
      </c>
      <c r="C39" t="s">
        <v>125</v>
      </c>
      <c r="D39" t="s">
        <v>48</v>
      </c>
      <c r="E39" s="127">
        <v>1</v>
      </c>
      <c r="F39" s="127"/>
      <c r="G39" s="128">
        <v>2</v>
      </c>
      <c r="H39" s="128">
        <v>2</v>
      </c>
      <c r="I39" s="18">
        <f t="shared" si="0"/>
        <v>67</v>
      </c>
      <c r="J39">
        <f t="shared" si="1"/>
        <v>1</v>
      </c>
    </row>
    <row r="40" spans="1:10" x14ac:dyDescent="0.2">
      <c r="A40" t="s">
        <v>1038</v>
      </c>
      <c r="B40" t="s">
        <v>107</v>
      </c>
      <c r="C40" t="s">
        <v>2106</v>
      </c>
      <c r="D40" t="s">
        <v>47</v>
      </c>
      <c r="E40" s="127"/>
      <c r="F40" s="127">
        <v>1</v>
      </c>
      <c r="G40" s="128">
        <v>2</v>
      </c>
      <c r="H40" s="128">
        <v>2</v>
      </c>
      <c r="I40" s="18">
        <f t="shared" si="0"/>
        <v>67</v>
      </c>
      <c r="J40">
        <f t="shared" si="1"/>
        <v>2</v>
      </c>
    </row>
    <row r="41" spans="1:10" x14ac:dyDescent="0.2">
      <c r="A41" t="s">
        <v>629</v>
      </c>
      <c r="B41" t="s">
        <v>283</v>
      </c>
      <c r="C41" t="s">
        <v>284</v>
      </c>
      <c r="D41" t="s">
        <v>49</v>
      </c>
      <c r="E41" s="127">
        <v>1</v>
      </c>
      <c r="F41" s="127"/>
      <c r="G41" s="128">
        <v>1.8</v>
      </c>
      <c r="H41" s="128">
        <v>1.8</v>
      </c>
      <c r="I41" s="18">
        <f t="shared" si="0"/>
        <v>65</v>
      </c>
      <c r="J41">
        <f t="shared" si="1"/>
        <v>1</v>
      </c>
    </row>
    <row r="42" spans="1:10" x14ac:dyDescent="0.2">
      <c r="A42" t="s">
        <v>1577</v>
      </c>
      <c r="B42" t="s">
        <v>261</v>
      </c>
      <c r="C42" t="s">
        <v>1604</v>
      </c>
      <c r="D42" t="s">
        <v>43</v>
      </c>
      <c r="E42" s="127">
        <v>1</v>
      </c>
      <c r="F42" s="127"/>
      <c r="G42" s="128">
        <v>1.4</v>
      </c>
      <c r="H42" s="128">
        <v>1.4</v>
      </c>
      <c r="I42" s="18">
        <f t="shared" si="0"/>
        <v>64</v>
      </c>
      <c r="J42">
        <f t="shared" si="1"/>
        <v>1</v>
      </c>
    </row>
    <row r="43" spans="1:10" x14ac:dyDescent="0.2">
      <c r="A43" t="s">
        <v>888</v>
      </c>
      <c r="B43" t="s">
        <v>431</v>
      </c>
      <c r="C43" t="s">
        <v>2024</v>
      </c>
      <c r="D43" t="s">
        <v>47</v>
      </c>
      <c r="E43" s="127">
        <v>1</v>
      </c>
      <c r="F43" s="127"/>
      <c r="G43" s="128">
        <v>0.7</v>
      </c>
      <c r="H43" s="128">
        <v>0.7</v>
      </c>
      <c r="I43" s="18">
        <f t="shared" si="0"/>
        <v>63</v>
      </c>
      <c r="J43">
        <f t="shared" si="1"/>
        <v>1</v>
      </c>
    </row>
    <row r="44" spans="1:10" x14ac:dyDescent="0.2">
      <c r="A44" t="s">
        <v>1081</v>
      </c>
      <c r="B44" t="s">
        <v>77</v>
      </c>
      <c r="C44" t="s">
        <v>173</v>
      </c>
      <c r="D44" t="s">
        <v>50</v>
      </c>
      <c r="E44" s="127"/>
      <c r="F44" s="127"/>
      <c r="G44" s="128">
        <v>0</v>
      </c>
      <c r="H44" s="128">
        <v>0</v>
      </c>
      <c r="I44" s="18">
        <f t="shared" si="0"/>
        <v>20</v>
      </c>
      <c r="J44">
        <f t="shared" si="1"/>
        <v>1</v>
      </c>
    </row>
    <row r="45" spans="1:10" x14ac:dyDescent="0.2">
      <c r="A45" t="s">
        <v>897</v>
      </c>
      <c r="B45" t="s">
        <v>315</v>
      </c>
      <c r="C45" t="s">
        <v>314</v>
      </c>
      <c r="D45" t="s">
        <v>37</v>
      </c>
      <c r="E45" s="127"/>
      <c r="F45" s="127"/>
      <c r="G45" s="128">
        <v>0</v>
      </c>
      <c r="H45" s="128">
        <v>0</v>
      </c>
      <c r="I45" s="18">
        <f t="shared" si="0"/>
        <v>20</v>
      </c>
      <c r="J45">
        <f t="shared" si="1"/>
        <v>2</v>
      </c>
    </row>
    <row r="46" spans="1:10" x14ac:dyDescent="0.2">
      <c r="A46" t="s">
        <v>916</v>
      </c>
      <c r="B46" t="s">
        <v>1007</v>
      </c>
      <c r="C46" t="s">
        <v>2104</v>
      </c>
      <c r="D46" t="s">
        <v>42</v>
      </c>
      <c r="E46" s="127"/>
      <c r="F46" s="127"/>
      <c r="G46" s="128">
        <v>0</v>
      </c>
      <c r="H46" s="128">
        <v>0</v>
      </c>
      <c r="I46" s="18">
        <f t="shared" si="0"/>
        <v>20</v>
      </c>
      <c r="J46">
        <f t="shared" si="1"/>
        <v>3</v>
      </c>
    </row>
    <row r="47" spans="1:10" x14ac:dyDescent="0.2">
      <c r="A47" t="s">
        <v>738</v>
      </c>
      <c r="B47" t="s">
        <v>164</v>
      </c>
      <c r="C47" t="s">
        <v>152</v>
      </c>
      <c r="D47" t="s">
        <v>39</v>
      </c>
      <c r="E47" s="127"/>
      <c r="F47" s="127"/>
      <c r="G47" s="128">
        <v>0</v>
      </c>
      <c r="H47" s="128">
        <v>0</v>
      </c>
      <c r="I47" s="18">
        <f t="shared" si="0"/>
        <v>20</v>
      </c>
      <c r="J47">
        <f t="shared" ref="J47:J68" si="2">IF(H47&lt;H46,1,IF(H47=H46,J46+1,0))</f>
        <v>4</v>
      </c>
    </row>
    <row r="48" spans="1:10" x14ac:dyDescent="0.2">
      <c r="A48" t="s">
        <v>755</v>
      </c>
      <c r="B48" t="s">
        <v>100</v>
      </c>
      <c r="C48" t="s">
        <v>166</v>
      </c>
      <c r="D48" t="s">
        <v>50</v>
      </c>
      <c r="E48" s="127"/>
      <c r="F48" s="127"/>
      <c r="G48" s="128">
        <v>0</v>
      </c>
      <c r="H48" s="128">
        <v>0</v>
      </c>
      <c r="I48" s="18">
        <f t="shared" si="0"/>
        <v>20</v>
      </c>
      <c r="J48">
        <f t="shared" si="2"/>
        <v>5</v>
      </c>
    </row>
    <row r="49" spans="1:10" x14ac:dyDescent="0.2">
      <c r="A49" t="s">
        <v>744</v>
      </c>
      <c r="B49" t="s">
        <v>105</v>
      </c>
      <c r="C49" t="s">
        <v>256</v>
      </c>
      <c r="D49" t="s">
        <v>47</v>
      </c>
      <c r="E49" s="127"/>
      <c r="F49" s="127"/>
      <c r="G49" s="128">
        <v>0</v>
      </c>
      <c r="H49" s="128">
        <v>0</v>
      </c>
      <c r="I49" s="18">
        <f t="shared" si="0"/>
        <v>20</v>
      </c>
      <c r="J49">
        <f t="shared" si="2"/>
        <v>6</v>
      </c>
    </row>
    <row r="50" spans="1:10" x14ac:dyDescent="0.2">
      <c r="A50" t="s">
        <v>685</v>
      </c>
      <c r="B50" t="s">
        <v>402</v>
      </c>
      <c r="C50" t="s">
        <v>437</v>
      </c>
      <c r="D50" t="s">
        <v>43</v>
      </c>
      <c r="E50" s="127"/>
      <c r="F50" s="127"/>
      <c r="G50" s="128">
        <v>0</v>
      </c>
      <c r="H50" s="128">
        <v>0</v>
      </c>
      <c r="I50" s="18">
        <f t="shared" si="0"/>
        <v>20</v>
      </c>
      <c r="J50">
        <f t="shared" si="2"/>
        <v>7</v>
      </c>
    </row>
    <row r="51" spans="1:10" x14ac:dyDescent="0.2">
      <c r="A51" t="s">
        <v>880</v>
      </c>
      <c r="B51" t="s">
        <v>2083</v>
      </c>
      <c r="C51" t="s">
        <v>2082</v>
      </c>
      <c r="D51" t="s">
        <v>48</v>
      </c>
      <c r="E51" s="127"/>
      <c r="F51" s="127"/>
      <c r="G51" s="128">
        <v>0</v>
      </c>
      <c r="H51" s="128">
        <v>0</v>
      </c>
      <c r="I51" s="18">
        <f t="shared" si="0"/>
        <v>20</v>
      </c>
      <c r="J51">
        <f t="shared" si="2"/>
        <v>8</v>
      </c>
    </row>
    <row r="52" spans="1:10" x14ac:dyDescent="0.2">
      <c r="A52" t="s">
        <v>664</v>
      </c>
      <c r="B52" t="s">
        <v>189</v>
      </c>
      <c r="C52" t="s">
        <v>190</v>
      </c>
      <c r="D52" t="s">
        <v>44</v>
      </c>
      <c r="E52" s="127"/>
      <c r="F52" s="127"/>
      <c r="G52" s="128">
        <v>0</v>
      </c>
      <c r="H52" s="128">
        <v>0</v>
      </c>
      <c r="I52" s="18">
        <f t="shared" si="0"/>
        <v>20</v>
      </c>
      <c r="J52">
        <f t="shared" si="2"/>
        <v>9</v>
      </c>
    </row>
    <row r="53" spans="1:10" x14ac:dyDescent="0.2">
      <c r="A53" t="s">
        <v>604</v>
      </c>
      <c r="B53" t="s">
        <v>77</v>
      </c>
      <c r="C53" t="s">
        <v>378</v>
      </c>
      <c r="D53" t="s">
        <v>37</v>
      </c>
      <c r="E53" s="127"/>
      <c r="F53" s="127"/>
      <c r="G53" s="128">
        <v>0</v>
      </c>
      <c r="H53" s="128">
        <v>0</v>
      </c>
      <c r="I53" s="18">
        <f t="shared" si="0"/>
        <v>20</v>
      </c>
      <c r="J53">
        <f t="shared" si="2"/>
        <v>10</v>
      </c>
    </row>
    <row r="54" spans="1:10" x14ac:dyDescent="0.2">
      <c r="A54" t="s">
        <v>1244</v>
      </c>
      <c r="B54" t="s">
        <v>139</v>
      </c>
      <c r="C54" t="s">
        <v>342</v>
      </c>
      <c r="D54" t="s">
        <v>40</v>
      </c>
      <c r="E54" s="127"/>
      <c r="F54" s="127"/>
      <c r="G54" s="128">
        <v>0</v>
      </c>
      <c r="H54" s="128">
        <v>0</v>
      </c>
      <c r="I54" s="18">
        <f t="shared" si="0"/>
        <v>20</v>
      </c>
      <c r="J54">
        <f t="shared" si="2"/>
        <v>11</v>
      </c>
    </row>
    <row r="55" spans="1:10" x14ac:dyDescent="0.2">
      <c r="A55" t="s">
        <v>771</v>
      </c>
      <c r="B55" t="s">
        <v>405</v>
      </c>
      <c r="C55" t="s">
        <v>159</v>
      </c>
      <c r="D55" t="s">
        <v>44</v>
      </c>
      <c r="E55" s="127"/>
      <c r="F55" s="127"/>
      <c r="G55" s="128">
        <v>0</v>
      </c>
      <c r="H55" s="128">
        <v>0</v>
      </c>
      <c r="I55" s="18">
        <f t="shared" si="0"/>
        <v>20</v>
      </c>
      <c r="J55">
        <f t="shared" si="2"/>
        <v>12</v>
      </c>
    </row>
    <row r="56" spans="1:10" x14ac:dyDescent="0.2">
      <c r="I56" s="18">
        <f t="shared" si="0"/>
        <v>20</v>
      </c>
      <c r="J56">
        <f t="shared" si="2"/>
        <v>13</v>
      </c>
    </row>
    <row r="57" spans="1:10" x14ac:dyDescent="0.2">
      <c r="I57" s="18">
        <f t="shared" si="0"/>
        <v>20</v>
      </c>
      <c r="J57">
        <f t="shared" si="2"/>
        <v>14</v>
      </c>
    </row>
    <row r="58" spans="1:10" x14ac:dyDescent="0.2">
      <c r="I58" s="18">
        <f t="shared" si="0"/>
        <v>20</v>
      </c>
      <c r="J58">
        <f t="shared" si="2"/>
        <v>15</v>
      </c>
    </row>
    <row r="59" spans="1:10" x14ac:dyDescent="0.2">
      <c r="I59" s="18">
        <f t="shared" si="0"/>
        <v>20</v>
      </c>
      <c r="J59">
        <f t="shared" si="2"/>
        <v>16</v>
      </c>
    </row>
    <row r="60" spans="1:10" x14ac:dyDescent="0.2">
      <c r="I60" s="18">
        <f t="shared" si="0"/>
        <v>20</v>
      </c>
      <c r="J60">
        <f t="shared" si="2"/>
        <v>17</v>
      </c>
    </row>
    <row r="61" spans="1:10" x14ac:dyDescent="0.2">
      <c r="I61" s="18">
        <f t="shared" si="0"/>
        <v>20</v>
      </c>
      <c r="J61">
        <f t="shared" si="2"/>
        <v>18</v>
      </c>
    </row>
    <row r="62" spans="1:10" x14ac:dyDescent="0.2">
      <c r="I62" s="18">
        <f t="shared" si="0"/>
        <v>20</v>
      </c>
      <c r="J62">
        <f t="shared" si="2"/>
        <v>19</v>
      </c>
    </row>
    <row r="63" spans="1:10" x14ac:dyDescent="0.2">
      <c r="I63" s="18">
        <f t="shared" si="0"/>
        <v>20</v>
      </c>
      <c r="J63">
        <f t="shared" si="2"/>
        <v>20</v>
      </c>
    </row>
    <row r="64" spans="1:10" x14ac:dyDescent="0.2">
      <c r="I64" s="18">
        <f t="shared" si="0"/>
        <v>20</v>
      </c>
      <c r="J64">
        <f t="shared" si="2"/>
        <v>21</v>
      </c>
    </row>
    <row r="65" spans="9:10" x14ac:dyDescent="0.2">
      <c r="I65" s="18">
        <f t="shared" si="0"/>
        <v>20</v>
      </c>
      <c r="J65">
        <f t="shared" si="2"/>
        <v>22</v>
      </c>
    </row>
    <row r="66" spans="9:10" x14ac:dyDescent="0.2">
      <c r="I66" s="18">
        <f t="shared" si="0"/>
        <v>20</v>
      </c>
      <c r="J66">
        <f t="shared" si="2"/>
        <v>23</v>
      </c>
    </row>
    <row r="67" spans="9:10" x14ac:dyDescent="0.2">
      <c r="I67" s="18">
        <f t="shared" si="0"/>
        <v>20</v>
      </c>
      <c r="J67">
        <f t="shared" si="2"/>
        <v>24</v>
      </c>
    </row>
    <row r="68" spans="9:10" x14ac:dyDescent="0.2">
      <c r="I68" s="18">
        <f t="shared" si="0"/>
        <v>20</v>
      </c>
      <c r="J68">
        <f t="shared" si="2"/>
        <v>25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21.140625" style="104" bestFit="1" customWidth="1"/>
    <col min="3" max="3" width="17.7109375" style="104" bestFit="1" customWidth="1"/>
    <col min="4" max="4" width="18.85546875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106" t="s">
        <v>2112</v>
      </c>
      <c r="C2" s="326" t="str">
        <f>$B$3&amp;" "&amp; Individuals!$G$2</f>
        <v>Men U/16 Inter Club 4th Leg 2021</v>
      </c>
      <c r="D2" s="326"/>
      <c r="E2" s="326"/>
      <c r="F2" s="326"/>
      <c r="G2" s="326"/>
      <c r="H2" s="326"/>
      <c r="I2" s="93"/>
      <c r="J2" s="92"/>
      <c r="K2" s="92"/>
    </row>
    <row r="3" spans="1:11" ht="20.25" x14ac:dyDescent="0.2">
      <c r="A3" s="109" t="s">
        <v>4</v>
      </c>
      <c r="B3" s="106" t="s">
        <v>1378</v>
      </c>
      <c r="D3" s="115" t="s">
        <v>1846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5" t="s">
        <v>532</v>
      </c>
      <c r="F5" s="305" t="s">
        <v>1380</v>
      </c>
      <c r="G5" s="305" t="s">
        <v>1207</v>
      </c>
      <c r="H5" s="305" t="s">
        <v>1381</v>
      </c>
      <c r="I5" s="103" t="s">
        <v>1431</v>
      </c>
    </row>
    <row r="6" spans="1:11" x14ac:dyDescent="0.2">
      <c r="A6" s="106" t="s">
        <v>1714</v>
      </c>
      <c r="B6" s="106" t="s">
        <v>1814</v>
      </c>
      <c r="C6" s="106" t="s">
        <v>225</v>
      </c>
      <c r="D6" s="106" t="s">
        <v>43</v>
      </c>
      <c r="E6" s="131"/>
      <c r="F6" s="131">
        <v>1</v>
      </c>
      <c r="G6" s="132">
        <v>19.100000000000001</v>
      </c>
      <c r="H6" s="132">
        <v>19.100000000000001</v>
      </c>
      <c r="I6" s="111">
        <v>50</v>
      </c>
      <c r="J6" s="104">
        <v>1</v>
      </c>
    </row>
    <row r="7" spans="1:11" x14ac:dyDescent="0.2">
      <c r="A7" s="106" t="s">
        <v>673</v>
      </c>
      <c r="B7" s="106" t="s">
        <v>2017</v>
      </c>
      <c r="C7" s="106" t="s">
        <v>1964</v>
      </c>
      <c r="D7" s="106" t="s">
        <v>43</v>
      </c>
      <c r="E7" s="131"/>
      <c r="F7" s="131">
        <v>1</v>
      </c>
      <c r="G7" s="132">
        <v>14.1</v>
      </c>
      <c r="H7" s="132">
        <v>14.1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715</v>
      </c>
      <c r="B8" s="106" t="s">
        <v>1922</v>
      </c>
      <c r="C8" s="106" t="s">
        <v>190</v>
      </c>
      <c r="D8" s="106" t="s">
        <v>37</v>
      </c>
      <c r="E8" s="131"/>
      <c r="F8" s="131">
        <v>1</v>
      </c>
      <c r="G8" s="132">
        <v>8.1</v>
      </c>
      <c r="H8" s="132">
        <v>8.1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1163</v>
      </c>
      <c r="B9" s="106" t="s">
        <v>1170</v>
      </c>
      <c r="C9" s="106" t="s">
        <v>183</v>
      </c>
      <c r="D9" s="106" t="s">
        <v>44</v>
      </c>
      <c r="E9" s="131"/>
      <c r="F9" s="131">
        <v>2</v>
      </c>
      <c r="G9" s="132">
        <v>7.1</v>
      </c>
      <c r="H9" s="132">
        <v>7.1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1823</v>
      </c>
      <c r="B10" s="106" t="s">
        <v>2072</v>
      </c>
      <c r="C10" s="106" t="s">
        <v>118</v>
      </c>
      <c r="D10" s="106" t="s">
        <v>48</v>
      </c>
      <c r="E10" s="131">
        <v>1</v>
      </c>
      <c r="F10" s="131"/>
      <c r="G10" s="132">
        <v>1.4</v>
      </c>
      <c r="H10" s="132">
        <v>1.4</v>
      </c>
      <c r="I10" s="111">
        <f t="shared" si="0"/>
        <v>46</v>
      </c>
      <c r="J10" s="104">
        <f t="shared" si="1"/>
        <v>1</v>
      </c>
    </row>
    <row r="11" spans="1:11" x14ac:dyDescent="0.2">
      <c r="A11" s="106" t="s">
        <v>1067</v>
      </c>
      <c r="B11" s="106" t="s">
        <v>1085</v>
      </c>
      <c r="C11" s="106" t="s">
        <v>274</v>
      </c>
      <c r="D11" s="106" t="s">
        <v>49</v>
      </c>
      <c r="E11" s="131">
        <v>1</v>
      </c>
      <c r="F11" s="131"/>
      <c r="G11" s="132">
        <v>0.8</v>
      </c>
      <c r="H11" s="132">
        <v>0.8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1273</v>
      </c>
      <c r="B12" s="106" t="s">
        <v>1612</v>
      </c>
      <c r="C12" s="106" t="s">
        <v>361</v>
      </c>
      <c r="D12" s="106" t="s">
        <v>48</v>
      </c>
      <c r="E12" s="131"/>
      <c r="F12" s="131"/>
      <c r="G12" s="132">
        <v>0</v>
      </c>
      <c r="H12" s="132">
        <v>0</v>
      </c>
      <c r="I12" s="111">
        <f t="shared" si="0"/>
        <v>20</v>
      </c>
      <c r="J12" s="104">
        <f t="shared" si="1"/>
        <v>1</v>
      </c>
    </row>
    <row r="13" spans="1:11" x14ac:dyDescent="0.2">
      <c r="A13" s="106" t="s">
        <v>774</v>
      </c>
      <c r="B13" s="106" t="s">
        <v>2071</v>
      </c>
      <c r="C13" s="106" t="s">
        <v>361</v>
      </c>
      <c r="D13" s="106" t="s">
        <v>48</v>
      </c>
      <c r="E13" s="131"/>
      <c r="F13" s="131"/>
      <c r="G13" s="132">
        <v>0</v>
      </c>
      <c r="H13" s="132">
        <v>0</v>
      </c>
      <c r="I13" s="111">
        <f t="shared" si="0"/>
        <v>20</v>
      </c>
      <c r="J13" s="104">
        <f t="shared" si="1"/>
        <v>2</v>
      </c>
    </row>
    <row r="14" spans="1:11" x14ac:dyDescent="0.2">
      <c r="A14" s="106" t="s">
        <v>1137</v>
      </c>
      <c r="B14" s="106" t="s">
        <v>2021</v>
      </c>
      <c r="C14" s="106" t="s">
        <v>1733</v>
      </c>
      <c r="D14" s="106" t="s">
        <v>42</v>
      </c>
      <c r="E14" s="131"/>
      <c r="F14" s="131"/>
      <c r="G14" s="132">
        <v>0</v>
      </c>
      <c r="H14" s="132">
        <v>0</v>
      </c>
      <c r="I14" s="111">
        <f t="shared" si="0"/>
        <v>20</v>
      </c>
      <c r="J14" s="104">
        <f t="shared" si="1"/>
        <v>3</v>
      </c>
    </row>
    <row r="15" spans="1:11" x14ac:dyDescent="0.2">
      <c r="A15" s="106" t="s">
        <v>1563</v>
      </c>
      <c r="B15" s="106" t="s">
        <v>326</v>
      </c>
      <c r="C15" s="106" t="s">
        <v>314</v>
      </c>
      <c r="D15" s="106" t="s">
        <v>37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4</v>
      </c>
    </row>
    <row r="16" spans="1:11" x14ac:dyDescent="0.2">
      <c r="A16" s="106" t="s">
        <v>1858</v>
      </c>
      <c r="B16" s="106" t="s">
        <v>2026</v>
      </c>
      <c r="C16" s="106" t="s">
        <v>270</v>
      </c>
      <c r="D16" s="106" t="s">
        <v>47</v>
      </c>
      <c r="E16" s="131"/>
      <c r="F16" s="131"/>
      <c r="G16" s="132">
        <v>0</v>
      </c>
      <c r="H16" s="132">
        <v>0</v>
      </c>
      <c r="I16" s="111">
        <f t="shared" si="0"/>
        <v>20</v>
      </c>
      <c r="J16" s="104">
        <f t="shared" si="1"/>
        <v>5</v>
      </c>
    </row>
    <row r="17" spans="1:10" x14ac:dyDescent="0.2">
      <c r="A17" s="106" t="s">
        <v>1861</v>
      </c>
      <c r="B17" s="106" t="s">
        <v>1901</v>
      </c>
      <c r="C17" s="106" t="s">
        <v>2036</v>
      </c>
      <c r="D17" s="106" t="s">
        <v>49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6</v>
      </c>
    </row>
    <row r="18" spans="1:10" x14ac:dyDescent="0.2">
      <c r="A18"/>
      <c r="B18"/>
      <c r="C18"/>
      <c r="D18"/>
      <c r="E18"/>
      <c r="F18"/>
      <c r="G18"/>
      <c r="H18"/>
      <c r="I18" s="111">
        <f t="shared" si="0"/>
        <v>20</v>
      </c>
      <c r="J18" s="104">
        <f t="shared" si="1"/>
        <v>7</v>
      </c>
    </row>
    <row r="19" spans="1:10" x14ac:dyDescent="0.2">
      <c r="A19"/>
      <c r="B19"/>
      <c r="C19"/>
      <c r="D19"/>
      <c r="E19"/>
      <c r="F19"/>
      <c r="G19"/>
      <c r="H19"/>
      <c r="I19" s="111">
        <f t="shared" si="0"/>
        <v>20</v>
      </c>
      <c r="J19" s="104">
        <f t="shared" si="1"/>
        <v>8</v>
      </c>
    </row>
    <row r="20" spans="1:10" x14ac:dyDescent="0.2">
      <c r="A20"/>
      <c r="B20"/>
      <c r="C20"/>
      <c r="D20"/>
      <c r="E20"/>
      <c r="F20"/>
      <c r="G20"/>
      <c r="H20"/>
      <c r="I20" s="111">
        <f t="shared" si="0"/>
        <v>20</v>
      </c>
      <c r="J20" s="104">
        <f t="shared" si="1"/>
        <v>9</v>
      </c>
    </row>
    <row r="21" spans="1:10" x14ac:dyDescent="0.2">
      <c r="A21"/>
      <c r="B21"/>
      <c r="C21"/>
      <c r="D21"/>
      <c r="E21"/>
      <c r="F21"/>
      <c r="G21"/>
      <c r="H21"/>
      <c r="I21" s="111">
        <f t="shared" si="0"/>
        <v>20</v>
      </c>
      <c r="J21" s="104">
        <f t="shared" si="1"/>
        <v>10</v>
      </c>
    </row>
    <row r="22" spans="1:10" x14ac:dyDescent="0.2">
      <c r="I22" s="111">
        <f t="shared" si="0"/>
        <v>20</v>
      </c>
      <c r="J22" s="104">
        <f t="shared" si="1"/>
        <v>11</v>
      </c>
    </row>
    <row r="23" spans="1:10" x14ac:dyDescent="0.2">
      <c r="I23" s="111">
        <f t="shared" si="0"/>
        <v>20</v>
      </c>
      <c r="J23" s="104">
        <f t="shared" si="1"/>
        <v>12</v>
      </c>
    </row>
    <row r="24" spans="1:10" x14ac:dyDescent="0.2">
      <c r="I24" s="111">
        <f t="shared" si="0"/>
        <v>20</v>
      </c>
      <c r="J24" s="104">
        <f t="shared" si="1"/>
        <v>13</v>
      </c>
    </row>
    <row r="25" spans="1:10" x14ac:dyDescent="0.2">
      <c r="I25" s="111">
        <f t="shared" si="0"/>
        <v>20</v>
      </c>
      <c r="J25" s="104">
        <f t="shared" si="1"/>
        <v>14</v>
      </c>
    </row>
    <row r="26" spans="1:10" x14ac:dyDescent="0.2">
      <c r="I26" s="111">
        <f t="shared" si="0"/>
        <v>20</v>
      </c>
      <c r="J26" s="104">
        <f t="shared" si="1"/>
        <v>15</v>
      </c>
    </row>
    <row r="27" spans="1:10" x14ac:dyDescent="0.2">
      <c r="I27" s="111">
        <f t="shared" si="0"/>
        <v>20</v>
      </c>
      <c r="J27" s="104">
        <f t="shared" si="1"/>
        <v>16</v>
      </c>
    </row>
    <row r="28" spans="1:10" x14ac:dyDescent="0.2">
      <c r="I28" s="111">
        <f t="shared" si="0"/>
        <v>20</v>
      </c>
      <c r="J28" s="104">
        <f t="shared" si="1"/>
        <v>17</v>
      </c>
    </row>
    <row r="29" spans="1:10" x14ac:dyDescent="0.2">
      <c r="I29" s="111">
        <f t="shared" si="0"/>
        <v>20</v>
      </c>
      <c r="J29" s="104">
        <f t="shared" si="1"/>
        <v>18</v>
      </c>
    </row>
    <row r="30" spans="1:10" x14ac:dyDescent="0.2">
      <c r="I30" s="111">
        <f t="shared" si="0"/>
        <v>20</v>
      </c>
      <c r="J30" s="104">
        <f t="shared" si="1"/>
        <v>19</v>
      </c>
    </row>
    <row r="31" spans="1:10" x14ac:dyDescent="0.2">
      <c r="I31" s="111">
        <f t="shared" si="0"/>
        <v>20</v>
      </c>
      <c r="J31" s="104">
        <f t="shared" si="1"/>
        <v>20</v>
      </c>
    </row>
    <row r="32" spans="1:10" x14ac:dyDescent="0.2">
      <c r="I32" s="111">
        <f t="shared" si="0"/>
        <v>20</v>
      </c>
      <c r="J32" s="104">
        <f t="shared" si="1"/>
        <v>21</v>
      </c>
    </row>
    <row r="33" spans="9:10" x14ac:dyDescent="0.2">
      <c r="I33" s="111">
        <f t="shared" si="0"/>
        <v>20</v>
      </c>
      <c r="J33" s="104">
        <f t="shared" si="1"/>
        <v>22</v>
      </c>
    </row>
    <row r="34" spans="9:10" x14ac:dyDescent="0.2">
      <c r="I34" s="111">
        <f t="shared" si="0"/>
        <v>20</v>
      </c>
      <c r="J34" s="104">
        <f t="shared" si="1"/>
        <v>23</v>
      </c>
    </row>
    <row r="35" spans="9:10" x14ac:dyDescent="0.2">
      <c r="I35" s="111">
        <f t="shared" si="0"/>
        <v>20</v>
      </c>
      <c r="J35" s="104">
        <f t="shared" si="1"/>
        <v>24</v>
      </c>
    </row>
    <row r="36" spans="9:10" x14ac:dyDescent="0.2">
      <c r="I36" s="111">
        <f t="shared" si="0"/>
        <v>20</v>
      </c>
      <c r="J36" s="104">
        <f t="shared" si="1"/>
        <v>25</v>
      </c>
    </row>
    <row r="37" spans="9:10" x14ac:dyDescent="0.2">
      <c r="I37" s="111">
        <f t="shared" si="0"/>
        <v>20</v>
      </c>
      <c r="J37" s="104">
        <f t="shared" si="1"/>
        <v>26</v>
      </c>
    </row>
    <row r="38" spans="9:10" x14ac:dyDescent="0.2">
      <c r="I38" s="111">
        <f t="shared" si="0"/>
        <v>20</v>
      </c>
      <c r="J38" s="104">
        <f t="shared" si="1"/>
        <v>27</v>
      </c>
    </row>
    <row r="39" spans="9:10" x14ac:dyDescent="0.2">
      <c r="I39" s="111">
        <f t="shared" si="0"/>
        <v>20</v>
      </c>
      <c r="J39" s="104">
        <f t="shared" si="1"/>
        <v>28</v>
      </c>
    </row>
    <row r="40" spans="9:10" x14ac:dyDescent="0.2">
      <c r="I40" s="111">
        <f t="shared" si="0"/>
        <v>20</v>
      </c>
      <c r="J40" s="104">
        <f t="shared" si="1"/>
        <v>29</v>
      </c>
    </row>
    <row r="41" spans="9:10" x14ac:dyDescent="0.2">
      <c r="I41" s="111">
        <f t="shared" si="0"/>
        <v>20</v>
      </c>
      <c r="J41" s="104">
        <f t="shared" si="1"/>
        <v>30</v>
      </c>
    </row>
    <row r="42" spans="9:10" x14ac:dyDescent="0.2">
      <c r="I42" s="111">
        <f t="shared" si="0"/>
        <v>20</v>
      </c>
      <c r="J42" s="104">
        <f t="shared" si="1"/>
        <v>31</v>
      </c>
    </row>
    <row r="43" spans="9:10" x14ac:dyDescent="0.2">
      <c r="I43" s="111">
        <f t="shared" si="0"/>
        <v>20</v>
      </c>
      <c r="J43" s="104">
        <f t="shared" si="1"/>
        <v>32</v>
      </c>
    </row>
    <row r="44" spans="9:10" x14ac:dyDescent="0.2">
      <c r="I44" s="111">
        <f t="shared" si="0"/>
        <v>20</v>
      </c>
      <c r="J44" s="104">
        <f t="shared" si="1"/>
        <v>33</v>
      </c>
    </row>
    <row r="45" spans="9:10" x14ac:dyDescent="0.2">
      <c r="I45" s="111">
        <f t="shared" si="0"/>
        <v>20</v>
      </c>
      <c r="J45" s="104">
        <f t="shared" si="1"/>
        <v>34</v>
      </c>
    </row>
    <row r="46" spans="9:10" x14ac:dyDescent="0.2">
      <c r="I46" s="111">
        <f t="shared" si="0"/>
        <v>20</v>
      </c>
      <c r="J46" s="104">
        <f t="shared" si="1"/>
        <v>35</v>
      </c>
    </row>
    <row r="47" spans="9:10" x14ac:dyDescent="0.2">
      <c r="I47" s="111">
        <f t="shared" si="0"/>
        <v>20</v>
      </c>
      <c r="J47" s="104">
        <f t="shared" si="1"/>
        <v>36</v>
      </c>
    </row>
    <row r="48" spans="9:10" x14ac:dyDescent="0.2">
      <c r="I48" s="111">
        <f t="shared" si="0"/>
        <v>20</v>
      </c>
      <c r="J48" s="104">
        <f t="shared" si="1"/>
        <v>37</v>
      </c>
    </row>
    <row r="49" spans="9:10" x14ac:dyDescent="0.2">
      <c r="I49" s="111">
        <f t="shared" si="0"/>
        <v>20</v>
      </c>
      <c r="J49" s="104">
        <f t="shared" si="1"/>
        <v>38</v>
      </c>
    </row>
    <row r="50" spans="9:10" x14ac:dyDescent="0.2">
      <c r="I50" s="111">
        <f t="shared" si="0"/>
        <v>20</v>
      </c>
      <c r="J50" s="104">
        <f t="shared" si="1"/>
        <v>39</v>
      </c>
    </row>
    <row r="51" spans="9:10" x14ac:dyDescent="0.2">
      <c r="I51" s="111">
        <f t="shared" si="0"/>
        <v>20</v>
      </c>
      <c r="J51" s="104">
        <f t="shared" si="1"/>
        <v>40</v>
      </c>
    </row>
    <row r="52" spans="9:10" x14ac:dyDescent="0.2">
      <c r="I52" s="111">
        <f t="shared" si="0"/>
        <v>20</v>
      </c>
      <c r="J52" s="104">
        <f t="shared" si="1"/>
        <v>41</v>
      </c>
    </row>
    <row r="53" spans="9:10" x14ac:dyDescent="0.2">
      <c r="I53" s="111">
        <f t="shared" si="0"/>
        <v>20</v>
      </c>
      <c r="J53" s="104">
        <f t="shared" si="1"/>
        <v>42</v>
      </c>
    </row>
    <row r="54" spans="9:10" x14ac:dyDescent="0.2">
      <c r="I54" s="111">
        <f t="shared" si="0"/>
        <v>20</v>
      </c>
      <c r="J54" s="104">
        <f t="shared" si="1"/>
        <v>43</v>
      </c>
    </row>
    <row r="55" spans="9:10" x14ac:dyDescent="0.2">
      <c r="I55" s="111">
        <f t="shared" si="0"/>
        <v>20</v>
      </c>
      <c r="J55" s="104">
        <f t="shared" si="1"/>
        <v>44</v>
      </c>
    </row>
    <row r="56" spans="9:10" x14ac:dyDescent="0.2">
      <c r="I56" s="111">
        <f t="shared" si="0"/>
        <v>20</v>
      </c>
      <c r="J56" s="104">
        <f t="shared" si="1"/>
        <v>45</v>
      </c>
    </row>
    <row r="57" spans="9:10" x14ac:dyDescent="0.2">
      <c r="I57" s="111">
        <f t="shared" si="0"/>
        <v>20</v>
      </c>
      <c r="J57" s="104">
        <f t="shared" si="1"/>
        <v>46</v>
      </c>
    </row>
    <row r="58" spans="9:10" x14ac:dyDescent="0.2">
      <c r="I58" s="111">
        <f t="shared" si="0"/>
        <v>20</v>
      </c>
      <c r="J58" s="104">
        <f t="shared" si="1"/>
        <v>47</v>
      </c>
    </row>
    <row r="59" spans="9:10" x14ac:dyDescent="0.2">
      <c r="I59" s="111">
        <f t="shared" si="0"/>
        <v>20</v>
      </c>
      <c r="J59" s="104">
        <f t="shared" si="1"/>
        <v>48</v>
      </c>
    </row>
    <row r="60" spans="9:10" x14ac:dyDescent="0.2">
      <c r="I60" s="111">
        <f t="shared" si="0"/>
        <v>20</v>
      </c>
      <c r="J60" s="104">
        <f t="shared" si="1"/>
        <v>49</v>
      </c>
    </row>
    <row r="61" spans="9:10" x14ac:dyDescent="0.2">
      <c r="I61" s="111">
        <f t="shared" si="0"/>
        <v>20</v>
      </c>
      <c r="J61" s="104">
        <f t="shared" si="1"/>
        <v>50</v>
      </c>
    </row>
    <row r="62" spans="9:10" x14ac:dyDescent="0.2">
      <c r="I62" s="111">
        <f t="shared" si="0"/>
        <v>20</v>
      </c>
      <c r="J62" s="104">
        <f t="shared" si="1"/>
        <v>51</v>
      </c>
    </row>
    <row r="63" spans="9:10" x14ac:dyDescent="0.2">
      <c r="I63" s="111">
        <f t="shared" si="0"/>
        <v>20</v>
      </c>
      <c r="J63" s="104">
        <f t="shared" si="1"/>
        <v>52</v>
      </c>
    </row>
    <row r="64" spans="9:10" x14ac:dyDescent="0.2">
      <c r="I64" s="111">
        <f t="shared" si="0"/>
        <v>20</v>
      </c>
      <c r="J64" s="104">
        <f t="shared" si="1"/>
        <v>53</v>
      </c>
    </row>
    <row r="65" spans="9:10" x14ac:dyDescent="0.2">
      <c r="I65" s="111">
        <f t="shared" si="0"/>
        <v>20</v>
      </c>
      <c r="J65" s="104">
        <f t="shared" si="1"/>
        <v>54</v>
      </c>
    </row>
    <row r="66" spans="9:10" x14ac:dyDescent="0.2">
      <c r="I66" s="111">
        <f t="shared" si="0"/>
        <v>20</v>
      </c>
      <c r="J66" s="104">
        <f t="shared" si="1"/>
        <v>55</v>
      </c>
    </row>
    <row r="67" spans="9:10" x14ac:dyDescent="0.2">
      <c r="I67" s="111">
        <f t="shared" si="0"/>
        <v>20</v>
      </c>
      <c r="J67" s="104">
        <f t="shared" si="1"/>
        <v>56</v>
      </c>
    </row>
    <row r="68" spans="9:10" x14ac:dyDescent="0.2">
      <c r="I68" s="111">
        <f t="shared" si="0"/>
        <v>20</v>
      </c>
      <c r="J68" s="104">
        <f t="shared" si="1"/>
        <v>57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16.85546875" style="104" bestFit="1" customWidth="1"/>
    <col min="3" max="3" width="16.7109375" style="104" bestFit="1" customWidth="1"/>
    <col min="4" max="4" width="18.85546875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106" t="s">
        <v>2112</v>
      </c>
      <c r="C2" s="326" t="str">
        <f>$B$3&amp;" "&amp; Individuals!$G$2</f>
        <v>Men U/21 Inter Club 4th Leg 2021</v>
      </c>
      <c r="D2" s="326"/>
      <c r="E2" s="326"/>
      <c r="F2" s="326"/>
      <c r="G2" s="326"/>
      <c r="H2" s="326"/>
      <c r="I2" s="93"/>
      <c r="J2" s="92"/>
      <c r="K2" s="92"/>
    </row>
    <row r="3" spans="1:11" ht="20.25" x14ac:dyDescent="0.2">
      <c r="A3" s="109" t="s">
        <v>4</v>
      </c>
      <c r="B3" s="106" t="s">
        <v>1377</v>
      </c>
      <c r="D3" s="115" t="s">
        <v>1846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5" t="s">
        <v>532</v>
      </c>
      <c r="F5" s="305" t="s">
        <v>1380</v>
      </c>
      <c r="G5" s="305" t="s">
        <v>1207</v>
      </c>
      <c r="H5" s="305" t="s">
        <v>1381</v>
      </c>
      <c r="I5" s="103" t="s">
        <v>1431</v>
      </c>
    </row>
    <row r="6" spans="1:11" x14ac:dyDescent="0.2">
      <c r="A6" s="106" t="s">
        <v>840</v>
      </c>
      <c r="B6" s="106" t="s">
        <v>253</v>
      </c>
      <c r="C6" s="106" t="s">
        <v>70</v>
      </c>
      <c r="D6" s="106" t="s">
        <v>39</v>
      </c>
      <c r="E6" s="131"/>
      <c r="F6" s="131">
        <v>4</v>
      </c>
      <c r="G6" s="132">
        <v>75.3</v>
      </c>
      <c r="H6" s="132">
        <v>75.3</v>
      </c>
      <c r="I6" s="111">
        <v>50</v>
      </c>
      <c r="J6" s="104">
        <v>1</v>
      </c>
    </row>
    <row r="7" spans="1:11" x14ac:dyDescent="0.2">
      <c r="A7" s="106" t="s">
        <v>1709</v>
      </c>
      <c r="B7" s="106" t="s">
        <v>1743</v>
      </c>
      <c r="C7" s="106" t="s">
        <v>1744</v>
      </c>
      <c r="D7" s="106" t="s">
        <v>42</v>
      </c>
      <c r="E7" s="131">
        <v>1</v>
      </c>
      <c r="F7" s="131">
        <v>5</v>
      </c>
      <c r="G7" s="132">
        <v>52.099999999999994</v>
      </c>
      <c r="H7" s="132">
        <v>52.099999999999994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714</v>
      </c>
      <c r="B8" s="106" t="s">
        <v>234</v>
      </c>
      <c r="C8" s="106" t="s">
        <v>190</v>
      </c>
      <c r="D8" s="106" t="s">
        <v>37</v>
      </c>
      <c r="E8" s="131"/>
      <c r="F8" s="131">
        <v>2</v>
      </c>
      <c r="G8" s="132">
        <v>51.5</v>
      </c>
      <c r="H8" s="132">
        <v>51.5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1695</v>
      </c>
      <c r="B9" s="106" t="s">
        <v>1730</v>
      </c>
      <c r="C9" s="106" t="s">
        <v>436</v>
      </c>
      <c r="D9" s="106" t="s">
        <v>43</v>
      </c>
      <c r="E9" s="131"/>
      <c r="F9" s="131">
        <v>2</v>
      </c>
      <c r="G9" s="132">
        <v>26.5</v>
      </c>
      <c r="H9" s="132">
        <v>26.5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1935</v>
      </c>
      <c r="B10" s="106" t="s">
        <v>519</v>
      </c>
      <c r="C10" s="106" t="s">
        <v>2000</v>
      </c>
      <c r="D10" s="106" t="s">
        <v>41</v>
      </c>
      <c r="E10" s="131"/>
      <c r="F10" s="131">
        <v>2</v>
      </c>
      <c r="G10" s="132">
        <v>20.2</v>
      </c>
      <c r="H10" s="132">
        <v>20.2</v>
      </c>
      <c r="I10" s="111">
        <f t="shared" si="0"/>
        <v>46</v>
      </c>
      <c r="J10" s="104">
        <f t="shared" si="1"/>
        <v>1</v>
      </c>
    </row>
    <row r="11" spans="1:11" x14ac:dyDescent="0.2">
      <c r="A11" s="106" t="s">
        <v>1571</v>
      </c>
      <c r="B11" s="106" t="s">
        <v>1591</v>
      </c>
      <c r="C11" s="106" t="s">
        <v>1590</v>
      </c>
      <c r="D11" s="106" t="s">
        <v>42</v>
      </c>
      <c r="E11" s="131"/>
      <c r="F11" s="131">
        <v>1</v>
      </c>
      <c r="G11" s="132">
        <v>3.5</v>
      </c>
      <c r="H11" s="132">
        <v>3.5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1090</v>
      </c>
      <c r="B12" s="106" t="s">
        <v>2030</v>
      </c>
      <c r="C12" s="106" t="s">
        <v>329</v>
      </c>
      <c r="D12" s="106" t="s">
        <v>43</v>
      </c>
      <c r="E12" s="131">
        <v>1</v>
      </c>
      <c r="F12" s="131"/>
      <c r="G12" s="132">
        <v>1.1000000000000001</v>
      </c>
      <c r="H12" s="132">
        <v>1.1000000000000001</v>
      </c>
      <c r="I12" s="111">
        <f t="shared" si="0"/>
        <v>44</v>
      </c>
      <c r="J12" s="104">
        <f t="shared" si="1"/>
        <v>1</v>
      </c>
    </row>
    <row r="13" spans="1:11" x14ac:dyDescent="0.2">
      <c r="A13" s="106" t="s">
        <v>1942</v>
      </c>
      <c r="B13" s="106" t="s">
        <v>2012</v>
      </c>
      <c r="C13" s="106" t="s">
        <v>255</v>
      </c>
      <c r="D13" s="106" t="s">
        <v>43</v>
      </c>
      <c r="E13" s="131"/>
      <c r="F13" s="131"/>
      <c r="G13" s="132">
        <v>0</v>
      </c>
      <c r="H13" s="132">
        <v>0</v>
      </c>
      <c r="I13" s="111">
        <f t="shared" si="0"/>
        <v>20</v>
      </c>
      <c r="J13" s="104">
        <f t="shared" si="1"/>
        <v>1</v>
      </c>
    </row>
    <row r="14" spans="1:11" x14ac:dyDescent="0.2">
      <c r="A14" s="106" t="s">
        <v>1061</v>
      </c>
      <c r="B14" s="106" t="s">
        <v>1068</v>
      </c>
      <c r="C14" s="106" t="s">
        <v>297</v>
      </c>
      <c r="D14" s="106" t="s">
        <v>43</v>
      </c>
      <c r="E14" s="131"/>
      <c r="F14" s="131"/>
      <c r="G14" s="132">
        <v>0</v>
      </c>
      <c r="H14" s="132">
        <v>0</v>
      </c>
      <c r="I14" s="111">
        <f t="shared" si="0"/>
        <v>20</v>
      </c>
      <c r="J14" s="104">
        <f t="shared" si="1"/>
        <v>2</v>
      </c>
    </row>
    <row r="15" spans="1:11" x14ac:dyDescent="0.2">
      <c r="A15" s="106" t="s">
        <v>636</v>
      </c>
      <c r="B15" s="106" t="s">
        <v>1729</v>
      </c>
      <c r="C15" s="106" t="s">
        <v>162</v>
      </c>
      <c r="D15" s="106" t="s">
        <v>47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3</v>
      </c>
    </row>
    <row r="16" spans="1:11" x14ac:dyDescent="0.2">
      <c r="A16" s="106" t="s">
        <v>661</v>
      </c>
      <c r="B16" s="106" t="s">
        <v>1963</v>
      </c>
      <c r="C16" s="106" t="s">
        <v>1328</v>
      </c>
      <c r="D16" s="106" t="s">
        <v>43</v>
      </c>
      <c r="E16" s="131"/>
      <c r="F16" s="131"/>
      <c r="G16" s="132">
        <v>0</v>
      </c>
      <c r="H16" s="132">
        <v>0</v>
      </c>
      <c r="I16" s="111">
        <f t="shared" si="0"/>
        <v>20</v>
      </c>
      <c r="J16" s="104">
        <f t="shared" si="1"/>
        <v>4</v>
      </c>
    </row>
    <row r="17" spans="1:10" x14ac:dyDescent="0.2">
      <c r="A17"/>
      <c r="B17"/>
      <c r="C17"/>
      <c r="D17"/>
      <c r="E17"/>
      <c r="F17"/>
      <c r="G17"/>
      <c r="H17"/>
      <c r="I17" s="111">
        <f t="shared" si="0"/>
        <v>20</v>
      </c>
      <c r="J17" s="104">
        <f t="shared" si="1"/>
        <v>5</v>
      </c>
    </row>
    <row r="18" spans="1:10" x14ac:dyDescent="0.2">
      <c r="A18"/>
      <c r="B18"/>
      <c r="C18"/>
      <c r="D18"/>
      <c r="E18"/>
      <c r="F18"/>
      <c r="G18"/>
      <c r="H18"/>
      <c r="I18" s="111">
        <f t="shared" si="0"/>
        <v>20</v>
      </c>
      <c r="J18" s="104">
        <f t="shared" si="1"/>
        <v>6</v>
      </c>
    </row>
    <row r="19" spans="1:10" x14ac:dyDescent="0.2">
      <c r="A19"/>
      <c r="B19"/>
      <c r="C19"/>
      <c r="D19"/>
      <c r="E19"/>
      <c r="F19"/>
      <c r="G19"/>
      <c r="H19"/>
      <c r="I19" s="111">
        <f t="shared" si="0"/>
        <v>20</v>
      </c>
      <c r="J19" s="104">
        <f t="shared" si="1"/>
        <v>7</v>
      </c>
    </row>
    <row r="20" spans="1:10" x14ac:dyDescent="0.2">
      <c r="A20"/>
      <c r="B20"/>
      <c r="C20"/>
      <c r="D20"/>
      <c r="E20"/>
      <c r="F20"/>
      <c r="G20"/>
      <c r="H20"/>
      <c r="I20" s="111">
        <f t="shared" si="0"/>
        <v>20</v>
      </c>
      <c r="J20" s="104">
        <f t="shared" si="1"/>
        <v>8</v>
      </c>
    </row>
    <row r="21" spans="1:10" x14ac:dyDescent="0.2">
      <c r="A21"/>
      <c r="B21"/>
      <c r="C21"/>
      <c r="D21"/>
      <c r="E21"/>
      <c r="F21"/>
      <c r="G21"/>
      <c r="H21"/>
      <c r="I21" s="111">
        <f t="shared" si="0"/>
        <v>20</v>
      </c>
      <c r="J21" s="104">
        <f t="shared" si="1"/>
        <v>9</v>
      </c>
    </row>
    <row r="22" spans="1:10" x14ac:dyDescent="0.2">
      <c r="A22"/>
      <c r="B22"/>
      <c r="C22"/>
      <c r="D22"/>
      <c r="E22"/>
      <c r="F22"/>
      <c r="G22"/>
      <c r="H22"/>
      <c r="I22" s="111">
        <f t="shared" si="0"/>
        <v>20</v>
      </c>
      <c r="J22" s="104">
        <f t="shared" si="1"/>
        <v>10</v>
      </c>
    </row>
    <row r="23" spans="1:10" x14ac:dyDescent="0.2">
      <c r="I23" s="111">
        <f t="shared" si="0"/>
        <v>20</v>
      </c>
      <c r="J23" s="104">
        <f t="shared" si="1"/>
        <v>11</v>
      </c>
    </row>
    <row r="24" spans="1:10" x14ac:dyDescent="0.2">
      <c r="I24" s="111">
        <f t="shared" si="0"/>
        <v>20</v>
      </c>
      <c r="J24" s="104">
        <f t="shared" si="1"/>
        <v>12</v>
      </c>
    </row>
    <row r="25" spans="1:10" x14ac:dyDescent="0.2">
      <c r="I25" s="111">
        <f t="shared" si="0"/>
        <v>20</v>
      </c>
      <c r="J25" s="104">
        <f t="shared" si="1"/>
        <v>13</v>
      </c>
    </row>
    <row r="26" spans="1:10" x14ac:dyDescent="0.2">
      <c r="I26" s="111">
        <f t="shared" si="0"/>
        <v>20</v>
      </c>
      <c r="J26" s="104">
        <f t="shared" si="1"/>
        <v>14</v>
      </c>
    </row>
    <row r="27" spans="1:10" x14ac:dyDescent="0.2">
      <c r="I27" s="111">
        <f t="shared" si="0"/>
        <v>20</v>
      </c>
      <c r="J27" s="104">
        <f t="shared" si="1"/>
        <v>15</v>
      </c>
    </row>
    <row r="28" spans="1:10" x14ac:dyDescent="0.2">
      <c r="I28" s="111">
        <f t="shared" si="0"/>
        <v>20</v>
      </c>
      <c r="J28" s="104">
        <f t="shared" si="1"/>
        <v>16</v>
      </c>
    </row>
    <row r="29" spans="1:10" x14ac:dyDescent="0.2">
      <c r="I29" s="111">
        <f t="shared" si="0"/>
        <v>20</v>
      </c>
      <c r="J29" s="104">
        <f t="shared" si="1"/>
        <v>17</v>
      </c>
    </row>
    <row r="30" spans="1:10" x14ac:dyDescent="0.2">
      <c r="I30" s="111">
        <f t="shared" si="0"/>
        <v>20</v>
      </c>
      <c r="J30" s="104">
        <f t="shared" si="1"/>
        <v>18</v>
      </c>
    </row>
    <row r="31" spans="1:10" x14ac:dyDescent="0.2">
      <c r="I31" s="111">
        <f t="shared" si="0"/>
        <v>20</v>
      </c>
      <c r="J31" s="104">
        <f t="shared" si="1"/>
        <v>19</v>
      </c>
    </row>
    <row r="32" spans="1:10" x14ac:dyDescent="0.2">
      <c r="I32" s="111">
        <f t="shared" si="0"/>
        <v>20</v>
      </c>
      <c r="J32" s="104">
        <f t="shared" si="1"/>
        <v>20</v>
      </c>
    </row>
    <row r="33" spans="9:10" x14ac:dyDescent="0.2">
      <c r="I33" s="111">
        <f t="shared" si="0"/>
        <v>20</v>
      </c>
      <c r="J33" s="104">
        <f t="shared" si="1"/>
        <v>21</v>
      </c>
    </row>
    <row r="34" spans="9:10" x14ac:dyDescent="0.2">
      <c r="I34" s="111">
        <f t="shared" si="0"/>
        <v>20</v>
      </c>
      <c r="J34" s="104">
        <f t="shared" si="1"/>
        <v>22</v>
      </c>
    </row>
    <row r="35" spans="9:10" x14ac:dyDescent="0.2">
      <c r="I35" s="111">
        <f t="shared" si="0"/>
        <v>20</v>
      </c>
      <c r="J35" s="104">
        <f t="shared" si="1"/>
        <v>23</v>
      </c>
    </row>
    <row r="36" spans="9:10" x14ac:dyDescent="0.2">
      <c r="I36" s="111">
        <f t="shared" si="0"/>
        <v>20</v>
      </c>
      <c r="J36" s="104">
        <f t="shared" si="1"/>
        <v>24</v>
      </c>
    </row>
    <row r="37" spans="9:10" x14ac:dyDescent="0.2">
      <c r="I37" s="111">
        <f t="shared" si="0"/>
        <v>20</v>
      </c>
      <c r="J37" s="104">
        <f t="shared" si="1"/>
        <v>25</v>
      </c>
    </row>
    <row r="38" spans="9:10" x14ac:dyDescent="0.2">
      <c r="I38" s="111">
        <f t="shared" si="0"/>
        <v>20</v>
      </c>
      <c r="J38" s="104">
        <f t="shared" si="1"/>
        <v>26</v>
      </c>
    </row>
    <row r="39" spans="9:10" x14ac:dyDescent="0.2">
      <c r="I39" s="111">
        <f t="shared" si="0"/>
        <v>20</v>
      </c>
      <c r="J39" s="104">
        <f t="shared" si="1"/>
        <v>27</v>
      </c>
    </row>
    <row r="40" spans="9:10" x14ac:dyDescent="0.2">
      <c r="I40" s="111">
        <f t="shared" si="0"/>
        <v>20</v>
      </c>
      <c r="J40" s="104">
        <f t="shared" si="1"/>
        <v>28</v>
      </c>
    </row>
    <row r="41" spans="9:10" x14ac:dyDescent="0.2">
      <c r="I41" s="111">
        <f t="shared" si="0"/>
        <v>20</v>
      </c>
      <c r="J41" s="104">
        <f t="shared" si="1"/>
        <v>29</v>
      </c>
    </row>
    <row r="42" spans="9:10" x14ac:dyDescent="0.2">
      <c r="I42" s="111">
        <f t="shared" si="0"/>
        <v>20</v>
      </c>
      <c r="J42" s="104">
        <f t="shared" si="1"/>
        <v>30</v>
      </c>
    </row>
    <row r="43" spans="9:10" x14ac:dyDescent="0.2">
      <c r="I43" s="111">
        <f t="shared" si="0"/>
        <v>20</v>
      </c>
      <c r="J43" s="104">
        <f t="shared" si="1"/>
        <v>31</v>
      </c>
    </row>
    <row r="44" spans="9:10" x14ac:dyDescent="0.2">
      <c r="I44" s="111">
        <f t="shared" si="0"/>
        <v>20</v>
      </c>
      <c r="J44" s="104">
        <f t="shared" si="1"/>
        <v>32</v>
      </c>
    </row>
    <row r="45" spans="9:10" x14ac:dyDescent="0.2">
      <c r="I45" s="111">
        <f t="shared" si="0"/>
        <v>20</v>
      </c>
      <c r="J45" s="104">
        <f t="shared" si="1"/>
        <v>33</v>
      </c>
    </row>
    <row r="46" spans="9:10" x14ac:dyDescent="0.2">
      <c r="I46" s="111">
        <f t="shared" si="0"/>
        <v>20</v>
      </c>
      <c r="J46" s="104">
        <f t="shared" si="1"/>
        <v>34</v>
      </c>
    </row>
    <row r="47" spans="9:10" x14ac:dyDescent="0.2">
      <c r="I47" s="111">
        <f t="shared" si="0"/>
        <v>20</v>
      </c>
      <c r="J47" s="104">
        <f t="shared" si="1"/>
        <v>35</v>
      </c>
    </row>
    <row r="48" spans="9:10" x14ac:dyDescent="0.2">
      <c r="I48" s="111">
        <f t="shared" si="0"/>
        <v>20</v>
      </c>
      <c r="J48" s="104">
        <f t="shared" si="1"/>
        <v>36</v>
      </c>
    </row>
    <row r="49" spans="9:10" x14ac:dyDescent="0.2">
      <c r="I49" s="111">
        <f t="shared" si="0"/>
        <v>20</v>
      </c>
      <c r="J49" s="104">
        <f t="shared" si="1"/>
        <v>37</v>
      </c>
    </row>
    <row r="50" spans="9:10" x14ac:dyDescent="0.2">
      <c r="I50" s="111">
        <f t="shared" si="0"/>
        <v>20</v>
      </c>
      <c r="J50" s="104">
        <f t="shared" si="1"/>
        <v>38</v>
      </c>
    </row>
    <row r="51" spans="9:10" x14ac:dyDescent="0.2">
      <c r="I51" s="111">
        <f t="shared" si="0"/>
        <v>20</v>
      </c>
      <c r="J51" s="104">
        <f t="shared" si="1"/>
        <v>39</v>
      </c>
    </row>
    <row r="52" spans="9:10" x14ac:dyDescent="0.2">
      <c r="I52" s="111">
        <f t="shared" si="0"/>
        <v>20</v>
      </c>
      <c r="J52" s="104">
        <f t="shared" si="1"/>
        <v>40</v>
      </c>
    </row>
    <row r="53" spans="9:10" x14ac:dyDescent="0.2">
      <c r="I53" s="111">
        <f t="shared" si="0"/>
        <v>20</v>
      </c>
      <c r="J53" s="104">
        <f t="shared" si="1"/>
        <v>41</v>
      </c>
    </row>
    <row r="54" spans="9:10" x14ac:dyDescent="0.2">
      <c r="I54" s="111">
        <f t="shared" si="0"/>
        <v>20</v>
      </c>
      <c r="J54" s="104">
        <f t="shared" si="1"/>
        <v>42</v>
      </c>
    </row>
    <row r="55" spans="9:10" x14ac:dyDescent="0.2">
      <c r="I55" s="111">
        <f t="shared" si="0"/>
        <v>20</v>
      </c>
      <c r="J55" s="104">
        <f t="shared" si="1"/>
        <v>43</v>
      </c>
    </row>
    <row r="56" spans="9:10" x14ac:dyDescent="0.2">
      <c r="I56" s="111">
        <f t="shared" si="0"/>
        <v>20</v>
      </c>
      <c r="J56" s="104">
        <f t="shared" si="1"/>
        <v>44</v>
      </c>
    </row>
    <row r="57" spans="9:10" x14ac:dyDescent="0.2">
      <c r="I57" s="111">
        <f t="shared" si="0"/>
        <v>20</v>
      </c>
      <c r="J57" s="104">
        <f t="shared" si="1"/>
        <v>45</v>
      </c>
    </row>
    <row r="58" spans="9:10" x14ac:dyDescent="0.2">
      <c r="I58" s="111">
        <f t="shared" si="0"/>
        <v>20</v>
      </c>
      <c r="J58" s="104">
        <f t="shared" si="1"/>
        <v>46</v>
      </c>
    </row>
    <row r="59" spans="9:10" x14ac:dyDescent="0.2">
      <c r="I59" s="111">
        <f t="shared" si="0"/>
        <v>20</v>
      </c>
      <c r="J59" s="104">
        <f t="shared" si="1"/>
        <v>47</v>
      </c>
    </row>
    <row r="60" spans="9:10" x14ac:dyDescent="0.2">
      <c r="I60" s="111">
        <f t="shared" si="0"/>
        <v>20</v>
      </c>
      <c r="J60" s="104">
        <f t="shared" si="1"/>
        <v>48</v>
      </c>
    </row>
    <row r="61" spans="9:10" x14ac:dyDescent="0.2">
      <c r="I61" s="111">
        <f t="shared" si="0"/>
        <v>20</v>
      </c>
      <c r="J61" s="104">
        <f t="shared" si="1"/>
        <v>49</v>
      </c>
    </row>
    <row r="62" spans="9:10" x14ac:dyDescent="0.2">
      <c r="I62" s="111">
        <f t="shared" si="0"/>
        <v>20</v>
      </c>
      <c r="J62" s="104">
        <f t="shared" si="1"/>
        <v>50</v>
      </c>
    </row>
    <row r="63" spans="9:10" x14ac:dyDescent="0.2">
      <c r="I63" s="111">
        <f t="shared" si="0"/>
        <v>20</v>
      </c>
      <c r="J63" s="104">
        <f t="shared" si="1"/>
        <v>51</v>
      </c>
    </row>
    <row r="64" spans="9:10" x14ac:dyDescent="0.2">
      <c r="I64" s="111">
        <f t="shared" si="0"/>
        <v>20</v>
      </c>
      <c r="J64" s="104">
        <f t="shared" si="1"/>
        <v>52</v>
      </c>
    </row>
    <row r="65" spans="9:10" x14ac:dyDescent="0.2">
      <c r="I65" s="111">
        <f t="shared" si="0"/>
        <v>20</v>
      </c>
      <c r="J65" s="104">
        <f t="shared" si="1"/>
        <v>53</v>
      </c>
    </row>
    <row r="66" spans="9:10" x14ac:dyDescent="0.2">
      <c r="I66" s="111">
        <f t="shared" si="0"/>
        <v>20</v>
      </c>
      <c r="J66" s="104">
        <f t="shared" si="1"/>
        <v>54</v>
      </c>
    </row>
    <row r="67" spans="9:10" x14ac:dyDescent="0.2">
      <c r="I67" s="111">
        <f t="shared" si="0"/>
        <v>20</v>
      </c>
      <c r="J67" s="104">
        <f t="shared" si="1"/>
        <v>55</v>
      </c>
    </row>
    <row r="68" spans="9:10" x14ac:dyDescent="0.2">
      <c r="I68" s="111">
        <f t="shared" si="0"/>
        <v>20</v>
      </c>
      <c r="J68" s="104">
        <f t="shared" si="1"/>
        <v>56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="78" zoomScaleNormal="78" workbookViewId="0">
      <selection activeCell="B2" sqref="B2"/>
    </sheetView>
  </sheetViews>
  <sheetFormatPr defaultRowHeight="12.75" x14ac:dyDescent="0.2"/>
  <cols>
    <col min="1" max="1" width="13.7109375" style="104" customWidth="1"/>
    <col min="2" max="2" width="12.140625" style="104" bestFit="1" customWidth="1"/>
    <col min="3" max="3" width="17.28515625" style="104" customWidth="1"/>
    <col min="4" max="4" width="24.7109375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106" t="s">
        <v>2112</v>
      </c>
      <c r="C2" s="326" t="str">
        <f>"Ladies "&amp; Individuals!$G$2</f>
        <v>Ladies Inter Club 4th Leg 2021</v>
      </c>
      <c r="D2" s="326"/>
      <c r="E2" s="326"/>
      <c r="F2" s="326"/>
      <c r="G2" s="326"/>
      <c r="H2" s="326"/>
      <c r="I2" s="93"/>
      <c r="J2" s="92"/>
      <c r="K2" s="92"/>
    </row>
    <row r="3" spans="1:11" ht="20.25" x14ac:dyDescent="0.2">
      <c r="A3" s="109" t="s">
        <v>4</v>
      </c>
      <c r="B3" s="106" t="s">
        <v>1690</v>
      </c>
      <c r="D3" s="115" t="s">
        <v>1846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5" t="s">
        <v>532</v>
      </c>
      <c r="F5" s="305" t="s">
        <v>1380</v>
      </c>
      <c r="G5" s="305" t="s">
        <v>1207</v>
      </c>
      <c r="H5" s="305" t="s">
        <v>1381</v>
      </c>
      <c r="I5" s="103" t="s">
        <v>1431</v>
      </c>
    </row>
    <row r="6" spans="1:11" x14ac:dyDescent="0.2">
      <c r="A6" s="106" t="s">
        <v>731</v>
      </c>
      <c r="B6" s="106" t="s">
        <v>1960</v>
      </c>
      <c r="C6" s="106" t="s">
        <v>1961</v>
      </c>
      <c r="D6" s="106" t="s">
        <v>2078</v>
      </c>
      <c r="E6" s="131"/>
      <c r="F6" s="131">
        <v>1</v>
      </c>
      <c r="G6" s="132">
        <v>18.600000000000001</v>
      </c>
      <c r="H6" s="132">
        <v>18.600000000000001</v>
      </c>
      <c r="I6" s="111">
        <v>50</v>
      </c>
      <c r="J6" s="104">
        <v>1</v>
      </c>
    </row>
    <row r="7" spans="1:11" x14ac:dyDescent="0.2">
      <c r="A7" s="106" t="s">
        <v>580</v>
      </c>
      <c r="B7" s="106" t="s">
        <v>491</v>
      </c>
      <c r="C7" s="106" t="s">
        <v>535</v>
      </c>
      <c r="D7" s="106" t="s">
        <v>41</v>
      </c>
      <c r="E7" s="131"/>
      <c r="F7" s="131">
        <v>1</v>
      </c>
      <c r="G7" s="132">
        <v>16.2</v>
      </c>
      <c r="H7" s="132">
        <v>16.2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1713</v>
      </c>
      <c r="B8" s="106" t="s">
        <v>1748</v>
      </c>
      <c r="C8" s="106" t="s">
        <v>290</v>
      </c>
      <c r="D8" s="106" t="s">
        <v>43</v>
      </c>
      <c r="E8" s="131"/>
      <c r="F8" s="131">
        <v>1</v>
      </c>
      <c r="G8" s="132">
        <v>15.9</v>
      </c>
      <c r="H8" s="132">
        <v>15.9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722</v>
      </c>
      <c r="B9" s="106" t="s">
        <v>495</v>
      </c>
      <c r="C9" s="106" t="s">
        <v>178</v>
      </c>
      <c r="D9" s="106" t="s">
        <v>44</v>
      </c>
      <c r="E9" s="131"/>
      <c r="F9" s="131">
        <v>1</v>
      </c>
      <c r="G9" s="132">
        <v>14.4</v>
      </c>
      <c r="H9" s="132">
        <v>14.4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1701</v>
      </c>
      <c r="B10" s="106" t="s">
        <v>1734</v>
      </c>
      <c r="C10" s="106" t="s">
        <v>1735</v>
      </c>
      <c r="D10" s="106" t="s">
        <v>44</v>
      </c>
      <c r="E10" s="131">
        <v>1</v>
      </c>
      <c r="F10" s="131">
        <v>2</v>
      </c>
      <c r="G10" s="132">
        <v>11.3</v>
      </c>
      <c r="H10" s="132">
        <v>11.3</v>
      </c>
      <c r="I10" s="111">
        <f t="shared" si="0"/>
        <v>46</v>
      </c>
      <c r="J10" s="104">
        <f t="shared" si="1"/>
        <v>1</v>
      </c>
    </row>
    <row r="11" spans="1:11" x14ac:dyDescent="0.2">
      <c r="A11" s="106" t="s">
        <v>1708</v>
      </c>
      <c r="B11" s="106" t="s">
        <v>1741</v>
      </c>
      <c r="C11" s="106" t="s">
        <v>1742</v>
      </c>
      <c r="D11" s="106" t="s">
        <v>50</v>
      </c>
      <c r="E11" s="131">
        <v>2</v>
      </c>
      <c r="F11" s="131">
        <v>2</v>
      </c>
      <c r="G11" s="132">
        <v>10.899999999999999</v>
      </c>
      <c r="H11" s="132">
        <v>10.899999999999999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1498</v>
      </c>
      <c r="B12" s="106" t="s">
        <v>1583</v>
      </c>
      <c r="C12" s="106" t="s">
        <v>1499</v>
      </c>
      <c r="D12" s="106" t="s">
        <v>39</v>
      </c>
      <c r="E12" s="131"/>
      <c r="F12" s="131">
        <v>1</v>
      </c>
      <c r="G12" s="132">
        <v>10.1</v>
      </c>
      <c r="H12" s="132">
        <v>10.1</v>
      </c>
      <c r="I12" s="111">
        <f t="shared" si="0"/>
        <v>44</v>
      </c>
      <c r="J12" s="104">
        <f t="shared" si="1"/>
        <v>1</v>
      </c>
    </row>
    <row r="13" spans="1:11" x14ac:dyDescent="0.2">
      <c r="A13" s="106" t="s">
        <v>756</v>
      </c>
      <c r="B13" s="106" t="s">
        <v>1996</v>
      </c>
      <c r="C13" s="106" t="s">
        <v>413</v>
      </c>
      <c r="D13" s="106" t="s">
        <v>50</v>
      </c>
      <c r="E13" s="131"/>
      <c r="F13" s="131">
        <v>1</v>
      </c>
      <c r="G13" s="132">
        <v>9.3000000000000007</v>
      </c>
      <c r="H13" s="132">
        <v>9.3000000000000007</v>
      </c>
      <c r="I13" s="111">
        <f t="shared" si="0"/>
        <v>43</v>
      </c>
      <c r="J13" s="104">
        <f t="shared" si="1"/>
        <v>1</v>
      </c>
    </row>
    <row r="14" spans="1:11" x14ac:dyDescent="0.2">
      <c r="A14" s="106" t="s">
        <v>1864</v>
      </c>
      <c r="B14" s="106" t="s">
        <v>1549</v>
      </c>
      <c r="C14" s="106" t="s">
        <v>1155</v>
      </c>
      <c r="D14" s="106" t="s">
        <v>40</v>
      </c>
      <c r="E14" s="131"/>
      <c r="F14" s="131">
        <v>2</v>
      </c>
      <c r="G14" s="132">
        <v>5.6</v>
      </c>
      <c r="H14" s="132">
        <v>5.6</v>
      </c>
      <c r="I14" s="111">
        <f t="shared" si="0"/>
        <v>42</v>
      </c>
      <c r="J14" s="104">
        <f t="shared" si="1"/>
        <v>1</v>
      </c>
    </row>
    <row r="15" spans="1:11" x14ac:dyDescent="0.2">
      <c r="A15" s="106" t="s">
        <v>687</v>
      </c>
      <c r="B15" s="106" t="s">
        <v>490</v>
      </c>
      <c r="C15" s="106" t="s">
        <v>70</v>
      </c>
      <c r="D15" s="106" t="s">
        <v>39</v>
      </c>
      <c r="E15" s="131"/>
      <c r="F15" s="131">
        <v>1</v>
      </c>
      <c r="G15" s="132">
        <v>5.3</v>
      </c>
      <c r="H15" s="132">
        <v>5.3</v>
      </c>
      <c r="I15" s="111">
        <f t="shared" si="0"/>
        <v>41</v>
      </c>
      <c r="J15" s="104">
        <f t="shared" si="1"/>
        <v>1</v>
      </c>
    </row>
    <row r="16" spans="1:11" x14ac:dyDescent="0.2">
      <c r="A16" s="106" t="s">
        <v>610</v>
      </c>
      <c r="B16" s="106" t="s">
        <v>499</v>
      </c>
      <c r="C16" s="106" t="s">
        <v>158</v>
      </c>
      <c r="D16" s="106" t="s">
        <v>50</v>
      </c>
      <c r="E16" s="131"/>
      <c r="F16" s="131">
        <v>1</v>
      </c>
      <c r="G16" s="132">
        <v>4.2</v>
      </c>
      <c r="H16" s="132">
        <v>4.2</v>
      </c>
      <c r="I16" s="111">
        <f t="shared" si="0"/>
        <v>40</v>
      </c>
      <c r="J16" s="104">
        <f t="shared" si="1"/>
        <v>1</v>
      </c>
    </row>
    <row r="17" spans="1:10" x14ac:dyDescent="0.2">
      <c r="A17" s="106" t="s">
        <v>660</v>
      </c>
      <c r="B17" s="106" t="s">
        <v>492</v>
      </c>
      <c r="C17" s="106" t="s">
        <v>78</v>
      </c>
      <c r="D17" s="106" t="s">
        <v>39</v>
      </c>
      <c r="E17" s="131">
        <v>2</v>
      </c>
      <c r="F17" s="131">
        <v>1</v>
      </c>
      <c r="G17" s="132">
        <v>3.3</v>
      </c>
      <c r="H17" s="132">
        <v>3.3</v>
      </c>
      <c r="I17" s="111">
        <f t="shared" si="0"/>
        <v>39</v>
      </c>
      <c r="J17" s="104">
        <f t="shared" si="1"/>
        <v>1</v>
      </c>
    </row>
    <row r="18" spans="1:10" x14ac:dyDescent="0.2">
      <c r="A18" s="106" t="s">
        <v>737</v>
      </c>
      <c r="B18" s="106" t="s">
        <v>2095</v>
      </c>
      <c r="C18" s="106" t="s">
        <v>2029</v>
      </c>
      <c r="D18" s="106" t="s">
        <v>40</v>
      </c>
      <c r="E18" s="131">
        <v>2</v>
      </c>
      <c r="F18" s="131"/>
      <c r="G18" s="132">
        <v>2.2000000000000002</v>
      </c>
      <c r="H18" s="132">
        <v>2.2000000000000002</v>
      </c>
      <c r="I18" s="111">
        <f t="shared" si="0"/>
        <v>38</v>
      </c>
      <c r="J18" s="104">
        <f t="shared" si="1"/>
        <v>1</v>
      </c>
    </row>
    <row r="19" spans="1:10" x14ac:dyDescent="0.2">
      <c r="A19" s="106" t="s">
        <v>651</v>
      </c>
      <c r="B19" s="106" t="s">
        <v>971</v>
      </c>
      <c r="C19" s="106" t="s">
        <v>536</v>
      </c>
      <c r="D19" s="106" t="s">
        <v>39</v>
      </c>
      <c r="E19" s="131">
        <v>1</v>
      </c>
      <c r="F19" s="131"/>
      <c r="G19" s="132">
        <v>1.6</v>
      </c>
      <c r="H19" s="132">
        <v>1.6</v>
      </c>
      <c r="I19" s="111">
        <f t="shared" si="0"/>
        <v>37</v>
      </c>
      <c r="J19" s="104">
        <f t="shared" si="1"/>
        <v>1</v>
      </c>
    </row>
    <row r="20" spans="1:10" x14ac:dyDescent="0.2">
      <c r="A20" s="106" t="s">
        <v>1525</v>
      </c>
      <c r="B20" s="106" t="s">
        <v>1526</v>
      </c>
      <c r="C20" s="106" t="s">
        <v>353</v>
      </c>
      <c r="D20" s="106" t="s">
        <v>48</v>
      </c>
      <c r="E20" s="131">
        <v>1</v>
      </c>
      <c r="F20" s="131"/>
      <c r="G20" s="132">
        <v>1.3</v>
      </c>
      <c r="H20" s="132">
        <v>1.3</v>
      </c>
      <c r="I20" s="111">
        <f t="shared" si="0"/>
        <v>36</v>
      </c>
      <c r="J20" s="104">
        <f t="shared" si="1"/>
        <v>1</v>
      </c>
    </row>
    <row r="21" spans="1:10" x14ac:dyDescent="0.2">
      <c r="A21" s="106" t="s">
        <v>1644</v>
      </c>
      <c r="B21" s="106" t="s">
        <v>1667</v>
      </c>
      <c r="C21" s="106" t="s">
        <v>118</v>
      </c>
      <c r="D21" s="106" t="s">
        <v>48</v>
      </c>
      <c r="E21" s="131">
        <v>1</v>
      </c>
      <c r="F21" s="131"/>
      <c r="G21" s="132">
        <v>1.3</v>
      </c>
      <c r="H21" s="132">
        <v>1.3</v>
      </c>
      <c r="I21" s="111">
        <f t="shared" si="0"/>
        <v>36</v>
      </c>
      <c r="J21" s="104">
        <f t="shared" si="1"/>
        <v>2</v>
      </c>
    </row>
    <row r="22" spans="1:10" x14ac:dyDescent="0.2">
      <c r="A22" s="106" t="s">
        <v>621</v>
      </c>
      <c r="B22" s="106" t="s">
        <v>2105</v>
      </c>
      <c r="C22" s="106" t="s">
        <v>1169</v>
      </c>
      <c r="D22" s="106" t="s">
        <v>40</v>
      </c>
      <c r="E22" s="131">
        <v>1</v>
      </c>
      <c r="F22" s="131"/>
      <c r="G22" s="132">
        <v>1.2</v>
      </c>
      <c r="H22" s="132">
        <v>1.2</v>
      </c>
      <c r="I22" s="111">
        <f t="shared" si="0"/>
        <v>34</v>
      </c>
      <c r="J22" s="104">
        <f t="shared" si="1"/>
        <v>1</v>
      </c>
    </row>
    <row r="23" spans="1:10" x14ac:dyDescent="0.2">
      <c r="A23" s="106" t="s">
        <v>929</v>
      </c>
      <c r="B23" s="106" t="s">
        <v>2088</v>
      </c>
      <c r="C23" s="106" t="s">
        <v>2089</v>
      </c>
      <c r="D23" s="106" t="s">
        <v>47</v>
      </c>
      <c r="E23" s="131">
        <v>1</v>
      </c>
      <c r="F23" s="131"/>
      <c r="G23" s="132">
        <v>0.8</v>
      </c>
      <c r="H23" s="132">
        <v>0.8</v>
      </c>
      <c r="I23" s="111">
        <f t="shared" si="0"/>
        <v>33</v>
      </c>
      <c r="J23" s="104">
        <f t="shared" si="1"/>
        <v>1</v>
      </c>
    </row>
    <row r="24" spans="1:10" x14ac:dyDescent="0.2">
      <c r="A24" s="106" t="s">
        <v>1720</v>
      </c>
      <c r="B24" s="106" t="s">
        <v>2047</v>
      </c>
      <c r="C24" s="106" t="s">
        <v>2048</v>
      </c>
      <c r="D24" s="106" t="s">
        <v>48</v>
      </c>
      <c r="E24" s="131"/>
      <c r="F24" s="131"/>
      <c r="G24" s="132">
        <v>0</v>
      </c>
      <c r="H24" s="132">
        <v>0</v>
      </c>
      <c r="I24" s="111">
        <f t="shared" si="0"/>
        <v>20</v>
      </c>
      <c r="J24" s="104">
        <f t="shared" si="1"/>
        <v>1</v>
      </c>
    </row>
    <row r="25" spans="1:10" x14ac:dyDescent="0.2">
      <c r="A25" s="106" t="s">
        <v>1564</v>
      </c>
      <c r="B25" s="106" t="s">
        <v>1578</v>
      </c>
      <c r="C25" s="106" t="s">
        <v>303</v>
      </c>
      <c r="D25" s="106" t="s">
        <v>37</v>
      </c>
      <c r="E25" s="131"/>
      <c r="F25" s="131"/>
      <c r="G25" s="132">
        <v>0</v>
      </c>
      <c r="H25" s="132">
        <v>0</v>
      </c>
      <c r="I25" s="111">
        <f t="shared" si="0"/>
        <v>20</v>
      </c>
      <c r="J25" s="104">
        <f t="shared" si="1"/>
        <v>2</v>
      </c>
    </row>
    <row r="26" spans="1:10" x14ac:dyDescent="0.2">
      <c r="A26" s="106" t="s">
        <v>717</v>
      </c>
      <c r="B26" s="106" t="s">
        <v>489</v>
      </c>
      <c r="C26" s="106" t="s">
        <v>152</v>
      </c>
      <c r="D26" s="106" t="s">
        <v>39</v>
      </c>
      <c r="E26" s="131"/>
      <c r="F26" s="131"/>
      <c r="G26" s="132">
        <v>0</v>
      </c>
      <c r="H26" s="132">
        <v>0</v>
      </c>
      <c r="I26" s="111">
        <f t="shared" si="0"/>
        <v>20</v>
      </c>
      <c r="J26" s="104">
        <f t="shared" si="1"/>
        <v>3</v>
      </c>
    </row>
    <row r="27" spans="1:10" x14ac:dyDescent="0.2">
      <c r="A27" s="106" t="s">
        <v>1786</v>
      </c>
      <c r="B27" s="106" t="s">
        <v>490</v>
      </c>
      <c r="C27" s="106" t="s">
        <v>1818</v>
      </c>
      <c r="D27" s="106" t="s">
        <v>37</v>
      </c>
      <c r="E27" s="131"/>
      <c r="F27" s="131"/>
      <c r="G27" s="132">
        <v>0</v>
      </c>
      <c r="H27" s="132">
        <v>0</v>
      </c>
      <c r="I27" s="111">
        <f t="shared" si="0"/>
        <v>20</v>
      </c>
      <c r="J27" s="104">
        <f t="shared" si="1"/>
        <v>4</v>
      </c>
    </row>
    <row r="28" spans="1:10" x14ac:dyDescent="0.2">
      <c r="A28" s="106" t="s">
        <v>760</v>
      </c>
      <c r="B28" s="106" t="s">
        <v>2107</v>
      </c>
      <c r="C28" s="106" t="s">
        <v>280</v>
      </c>
      <c r="D28" s="106" t="s">
        <v>39</v>
      </c>
      <c r="E28" s="131"/>
      <c r="F28" s="131"/>
      <c r="G28" s="132">
        <v>0</v>
      </c>
      <c r="H28" s="132">
        <v>0</v>
      </c>
      <c r="I28" s="111">
        <f t="shared" si="0"/>
        <v>20</v>
      </c>
      <c r="J28" s="104">
        <f t="shared" si="1"/>
        <v>5</v>
      </c>
    </row>
    <row r="29" spans="1:10" x14ac:dyDescent="0.2">
      <c r="A29" s="106" t="s">
        <v>1559</v>
      </c>
      <c r="B29" s="106" t="s">
        <v>1560</v>
      </c>
      <c r="C29" s="106" t="s">
        <v>1735</v>
      </c>
      <c r="D29" s="106" t="s">
        <v>44</v>
      </c>
      <c r="E29" s="131"/>
      <c r="F29" s="131"/>
      <c r="G29" s="132">
        <v>0</v>
      </c>
      <c r="H29" s="132">
        <v>0</v>
      </c>
      <c r="I29" s="111">
        <f t="shared" si="0"/>
        <v>20</v>
      </c>
      <c r="J29" s="104">
        <f t="shared" si="1"/>
        <v>6</v>
      </c>
    </row>
    <row r="30" spans="1:10" x14ac:dyDescent="0.2">
      <c r="A30" s="106" t="s">
        <v>1440</v>
      </c>
      <c r="B30" s="106" t="s">
        <v>488</v>
      </c>
      <c r="C30" s="106" t="s">
        <v>1441</v>
      </c>
      <c r="D30" s="106" t="s">
        <v>50</v>
      </c>
      <c r="E30" s="131"/>
      <c r="F30" s="131"/>
      <c r="G30" s="132">
        <v>0</v>
      </c>
      <c r="H30" s="132">
        <v>0</v>
      </c>
      <c r="I30" s="111">
        <f t="shared" si="0"/>
        <v>20</v>
      </c>
      <c r="J30" s="104">
        <f t="shared" si="1"/>
        <v>7</v>
      </c>
    </row>
    <row r="31" spans="1:10" x14ac:dyDescent="0.2">
      <c r="A31"/>
      <c r="B31"/>
      <c r="C31"/>
      <c r="D31"/>
      <c r="E31"/>
      <c r="F31"/>
      <c r="G31"/>
      <c r="H31"/>
      <c r="I31" s="111">
        <f t="shared" si="0"/>
        <v>20</v>
      </c>
      <c r="J31" s="104">
        <f t="shared" si="1"/>
        <v>8</v>
      </c>
    </row>
    <row r="32" spans="1:10" x14ac:dyDescent="0.2">
      <c r="A32"/>
      <c r="B32"/>
      <c r="C32"/>
      <c r="D32"/>
      <c r="E32"/>
      <c r="F32"/>
      <c r="G32"/>
      <c r="H32"/>
      <c r="I32" s="111">
        <f t="shared" si="0"/>
        <v>20</v>
      </c>
      <c r="J32" s="104">
        <f t="shared" si="1"/>
        <v>9</v>
      </c>
    </row>
    <row r="33" spans="1:10" x14ac:dyDescent="0.2">
      <c r="A33"/>
      <c r="B33"/>
      <c r="C33"/>
      <c r="D33"/>
      <c r="E33"/>
      <c r="F33"/>
      <c r="G33"/>
      <c r="H33"/>
      <c r="I33" s="111">
        <f t="shared" si="0"/>
        <v>20</v>
      </c>
      <c r="J33" s="104">
        <f t="shared" si="1"/>
        <v>10</v>
      </c>
    </row>
    <row r="34" spans="1:10" x14ac:dyDescent="0.2">
      <c r="A34"/>
      <c r="B34"/>
      <c r="C34"/>
      <c r="D34"/>
      <c r="E34"/>
      <c r="F34"/>
      <c r="G34"/>
      <c r="H34"/>
      <c r="I34" s="111">
        <f t="shared" si="0"/>
        <v>20</v>
      </c>
      <c r="J34" s="104">
        <f t="shared" si="1"/>
        <v>11</v>
      </c>
    </row>
    <row r="35" spans="1:10" x14ac:dyDescent="0.2">
      <c r="A35"/>
      <c r="B35"/>
      <c r="C35"/>
      <c r="D35"/>
      <c r="E35"/>
      <c r="F35"/>
      <c r="G35"/>
      <c r="H35"/>
      <c r="I35" s="111">
        <f t="shared" si="0"/>
        <v>20</v>
      </c>
      <c r="J35" s="104">
        <f t="shared" si="1"/>
        <v>12</v>
      </c>
    </row>
    <row r="36" spans="1:10" x14ac:dyDescent="0.2">
      <c r="I36" s="111">
        <f t="shared" si="0"/>
        <v>20</v>
      </c>
      <c r="J36" s="104">
        <f t="shared" si="1"/>
        <v>13</v>
      </c>
    </row>
    <row r="37" spans="1:10" x14ac:dyDescent="0.2">
      <c r="I37" s="111">
        <f t="shared" si="0"/>
        <v>20</v>
      </c>
      <c r="J37" s="104">
        <f t="shared" si="1"/>
        <v>14</v>
      </c>
    </row>
    <row r="38" spans="1:10" x14ac:dyDescent="0.2">
      <c r="I38" s="111">
        <f t="shared" si="0"/>
        <v>20</v>
      </c>
      <c r="J38" s="104">
        <f t="shared" si="1"/>
        <v>15</v>
      </c>
    </row>
    <row r="39" spans="1:10" x14ac:dyDescent="0.2">
      <c r="I39" s="111">
        <f t="shared" si="0"/>
        <v>20</v>
      </c>
      <c r="J39" s="104">
        <f t="shared" si="1"/>
        <v>16</v>
      </c>
    </row>
    <row r="40" spans="1:10" x14ac:dyDescent="0.2">
      <c r="I40" s="111">
        <f t="shared" si="0"/>
        <v>20</v>
      </c>
      <c r="J40" s="104">
        <f t="shared" si="1"/>
        <v>17</v>
      </c>
    </row>
    <row r="41" spans="1:10" x14ac:dyDescent="0.2">
      <c r="I41" s="111">
        <f t="shared" si="0"/>
        <v>20</v>
      </c>
      <c r="J41" s="104">
        <f t="shared" si="1"/>
        <v>18</v>
      </c>
    </row>
    <row r="42" spans="1:10" x14ac:dyDescent="0.2">
      <c r="I42" s="111">
        <f t="shared" si="0"/>
        <v>20</v>
      </c>
      <c r="J42" s="104">
        <f t="shared" si="1"/>
        <v>19</v>
      </c>
    </row>
    <row r="43" spans="1:10" x14ac:dyDescent="0.2">
      <c r="I43" s="111">
        <f t="shared" si="0"/>
        <v>20</v>
      </c>
      <c r="J43" s="104">
        <f t="shared" si="1"/>
        <v>20</v>
      </c>
    </row>
    <row r="44" spans="1:10" x14ac:dyDescent="0.2">
      <c r="I44" s="111">
        <f t="shared" si="0"/>
        <v>20</v>
      </c>
      <c r="J44" s="104">
        <f t="shared" si="1"/>
        <v>21</v>
      </c>
    </row>
    <row r="45" spans="1:10" x14ac:dyDescent="0.2">
      <c r="I45" s="111">
        <f t="shared" si="0"/>
        <v>20</v>
      </c>
      <c r="J45" s="104">
        <f t="shared" si="1"/>
        <v>22</v>
      </c>
    </row>
    <row r="46" spans="1:10" x14ac:dyDescent="0.2">
      <c r="I46" s="111">
        <f t="shared" si="0"/>
        <v>20</v>
      </c>
      <c r="J46" s="104">
        <f t="shared" si="1"/>
        <v>23</v>
      </c>
    </row>
    <row r="47" spans="1:10" x14ac:dyDescent="0.2">
      <c r="I47" s="111">
        <f t="shared" si="0"/>
        <v>20</v>
      </c>
      <c r="J47" s="104">
        <f t="shared" si="1"/>
        <v>24</v>
      </c>
    </row>
    <row r="48" spans="1:10" x14ac:dyDescent="0.2">
      <c r="I48" s="111">
        <f t="shared" si="0"/>
        <v>20</v>
      </c>
      <c r="J48" s="104">
        <f t="shared" si="1"/>
        <v>25</v>
      </c>
    </row>
    <row r="49" spans="9:10" x14ac:dyDescent="0.2">
      <c r="I49" s="111">
        <f t="shared" si="0"/>
        <v>20</v>
      </c>
      <c r="J49" s="104">
        <f t="shared" si="1"/>
        <v>26</v>
      </c>
    </row>
    <row r="50" spans="9:10" x14ac:dyDescent="0.2">
      <c r="I50" s="111">
        <f t="shared" si="0"/>
        <v>20</v>
      </c>
      <c r="J50" s="104">
        <f t="shared" si="1"/>
        <v>27</v>
      </c>
    </row>
    <row r="51" spans="9:10" x14ac:dyDescent="0.2">
      <c r="I51" s="111">
        <f t="shared" si="0"/>
        <v>20</v>
      </c>
      <c r="J51" s="104">
        <f t="shared" si="1"/>
        <v>28</v>
      </c>
    </row>
    <row r="52" spans="9:10" x14ac:dyDescent="0.2">
      <c r="I52" s="111">
        <f t="shared" si="0"/>
        <v>20</v>
      </c>
      <c r="J52" s="104">
        <f t="shared" si="1"/>
        <v>29</v>
      </c>
    </row>
    <row r="53" spans="9:10" x14ac:dyDescent="0.2">
      <c r="I53" s="111">
        <f t="shared" si="0"/>
        <v>20</v>
      </c>
      <c r="J53" s="104">
        <f t="shared" si="1"/>
        <v>30</v>
      </c>
    </row>
    <row r="54" spans="9:10" x14ac:dyDescent="0.2">
      <c r="I54" s="111">
        <f t="shared" si="0"/>
        <v>20</v>
      </c>
      <c r="J54" s="104">
        <f t="shared" si="1"/>
        <v>31</v>
      </c>
    </row>
    <row r="55" spans="9:10" x14ac:dyDescent="0.2">
      <c r="I55" s="111">
        <f t="shared" si="0"/>
        <v>20</v>
      </c>
      <c r="J55" s="104">
        <f t="shared" si="1"/>
        <v>32</v>
      </c>
    </row>
    <row r="56" spans="9:10" x14ac:dyDescent="0.2">
      <c r="I56" s="111">
        <f t="shared" si="0"/>
        <v>20</v>
      </c>
      <c r="J56" s="104">
        <f t="shared" si="1"/>
        <v>33</v>
      </c>
    </row>
    <row r="57" spans="9:10" x14ac:dyDescent="0.2">
      <c r="I57" s="111">
        <f t="shared" si="0"/>
        <v>20</v>
      </c>
      <c r="J57" s="104">
        <f t="shared" si="1"/>
        <v>34</v>
      </c>
    </row>
    <row r="58" spans="9:10" x14ac:dyDescent="0.2">
      <c r="I58" s="111">
        <f t="shared" si="0"/>
        <v>20</v>
      </c>
      <c r="J58" s="104">
        <f t="shared" si="1"/>
        <v>35</v>
      </c>
    </row>
    <row r="59" spans="9:10" x14ac:dyDescent="0.2">
      <c r="I59" s="111">
        <f t="shared" si="0"/>
        <v>20</v>
      </c>
      <c r="J59" s="104">
        <f t="shared" si="1"/>
        <v>36</v>
      </c>
    </row>
    <row r="60" spans="9:10" x14ac:dyDescent="0.2">
      <c r="I60" s="111">
        <f t="shared" si="0"/>
        <v>20</v>
      </c>
      <c r="J60" s="104">
        <f t="shared" si="1"/>
        <v>37</v>
      </c>
    </row>
    <row r="61" spans="9:10" x14ac:dyDescent="0.2">
      <c r="I61" s="111">
        <f t="shared" si="0"/>
        <v>20</v>
      </c>
      <c r="J61" s="104">
        <f t="shared" si="1"/>
        <v>38</v>
      </c>
    </row>
    <row r="62" spans="9:10" x14ac:dyDescent="0.2">
      <c r="I62" s="111">
        <f t="shared" si="0"/>
        <v>20</v>
      </c>
      <c r="J62" s="104">
        <f t="shared" si="1"/>
        <v>39</v>
      </c>
    </row>
    <row r="63" spans="9:10" x14ac:dyDescent="0.2">
      <c r="I63" s="111">
        <f t="shared" si="0"/>
        <v>20</v>
      </c>
      <c r="J63" s="104">
        <f t="shared" si="1"/>
        <v>40</v>
      </c>
    </row>
    <row r="64" spans="9:10" x14ac:dyDescent="0.2">
      <c r="I64" s="111">
        <f t="shared" si="0"/>
        <v>20</v>
      </c>
      <c r="J64" s="104">
        <f t="shared" si="1"/>
        <v>41</v>
      </c>
    </row>
    <row r="65" spans="9:10" x14ac:dyDescent="0.2">
      <c r="I65" s="111">
        <f t="shared" si="0"/>
        <v>20</v>
      </c>
      <c r="J65" s="104">
        <f t="shared" si="1"/>
        <v>42</v>
      </c>
    </row>
    <row r="66" spans="9:10" x14ac:dyDescent="0.2">
      <c r="I66" s="111">
        <f t="shared" si="0"/>
        <v>20</v>
      </c>
      <c r="J66" s="104">
        <f t="shared" si="1"/>
        <v>43</v>
      </c>
    </row>
    <row r="67" spans="9:10" x14ac:dyDescent="0.2">
      <c r="I67" s="111">
        <f t="shared" si="0"/>
        <v>20</v>
      </c>
      <c r="J67" s="104">
        <f t="shared" si="1"/>
        <v>44</v>
      </c>
    </row>
    <row r="68" spans="9:10" x14ac:dyDescent="0.2">
      <c r="I68" s="111">
        <f t="shared" si="0"/>
        <v>20</v>
      </c>
      <c r="J68" s="104">
        <f t="shared" si="1"/>
        <v>45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D21" sqref="D21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8.8554687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1097</v>
      </c>
      <c r="D3" s="33" t="str">
        <f>Individuals!G2</f>
        <v>Inter Club 4th Leg 2021</v>
      </c>
    </row>
    <row r="5" spans="1:11" x14ac:dyDescent="0.25">
      <c r="A5" s="266" t="s">
        <v>522</v>
      </c>
      <c r="B5" s="267" t="s">
        <v>2112</v>
      </c>
    </row>
    <row r="7" spans="1:11" x14ac:dyDescent="0.25">
      <c r="A7" s="266" t="s">
        <v>6</v>
      </c>
      <c r="B7" s="266" t="s">
        <v>1</v>
      </c>
      <c r="C7" s="266" t="s">
        <v>2</v>
      </c>
      <c r="D7" s="266" t="s">
        <v>526</v>
      </c>
      <c r="E7" s="267" t="s">
        <v>1096</v>
      </c>
    </row>
    <row r="8" spans="1:11" s="5" customFormat="1" x14ac:dyDescent="0.25">
      <c r="A8" s="267" t="s">
        <v>10</v>
      </c>
      <c r="B8" s="267" t="s">
        <v>455</v>
      </c>
      <c r="C8" s="267" t="s">
        <v>1750</v>
      </c>
      <c r="D8" s="267" t="s">
        <v>48</v>
      </c>
      <c r="E8" s="269">
        <v>1</v>
      </c>
      <c r="F8" s="4"/>
      <c r="H8" s="12"/>
      <c r="I8" s="12"/>
      <c r="J8" s="12"/>
      <c r="K8" s="12"/>
    </row>
    <row r="9" spans="1:11" s="5" customFormat="1" x14ac:dyDescent="0.25">
      <c r="A9" s="267" t="s">
        <v>8</v>
      </c>
      <c r="B9" s="267" t="s">
        <v>107</v>
      </c>
      <c r="C9" s="267" t="s">
        <v>190</v>
      </c>
      <c r="D9" s="267" t="s">
        <v>39</v>
      </c>
      <c r="E9" s="269">
        <v>4.7</v>
      </c>
      <c r="F9" s="4"/>
      <c r="H9" s="12"/>
      <c r="I9" s="12"/>
      <c r="J9" s="12"/>
      <c r="K9" s="12"/>
    </row>
    <row r="10" spans="1:11" s="5" customFormat="1" x14ac:dyDescent="0.25">
      <c r="A10" s="270" t="s">
        <v>20</v>
      </c>
      <c r="B10" s="267" t="s">
        <v>1523</v>
      </c>
      <c r="C10" s="267" t="s">
        <v>1792</v>
      </c>
      <c r="D10" s="267" t="s">
        <v>48</v>
      </c>
      <c r="E10" s="269">
        <v>1</v>
      </c>
      <c r="F10" s="4"/>
      <c r="H10" s="12"/>
      <c r="I10" s="12"/>
      <c r="J10" s="12"/>
      <c r="K10" s="12"/>
    </row>
    <row r="11" spans="1:11" s="5" customFormat="1" x14ac:dyDescent="0.25">
      <c r="A11" s="267" t="s">
        <v>1385</v>
      </c>
      <c r="B11" s="267" t="s">
        <v>1986</v>
      </c>
      <c r="C11" s="267" t="s">
        <v>1987</v>
      </c>
      <c r="D11" s="267" t="s">
        <v>2079</v>
      </c>
      <c r="E11" s="269">
        <v>22.8</v>
      </c>
      <c r="F11" s="4"/>
      <c r="H11" s="12"/>
      <c r="I11" s="12"/>
      <c r="J11" s="12"/>
      <c r="K11" s="12"/>
    </row>
    <row r="12" spans="1:11" s="5" customFormat="1" x14ac:dyDescent="0.25">
      <c r="A12" s="267" t="s">
        <v>1383</v>
      </c>
      <c r="B12" s="267" t="s">
        <v>495</v>
      </c>
      <c r="C12" s="267" t="s">
        <v>178</v>
      </c>
      <c r="D12" s="267" t="s">
        <v>44</v>
      </c>
      <c r="E12" s="269">
        <v>14.4</v>
      </c>
      <c r="F12" s="4"/>
      <c r="H12" s="12"/>
      <c r="I12" s="12"/>
      <c r="J12" s="12"/>
      <c r="K12" s="12"/>
    </row>
    <row r="13" spans="1:11" s="5" customFormat="1" x14ac:dyDescent="0.25">
      <c r="A13" s="267" t="s">
        <v>1399</v>
      </c>
      <c r="B13" s="267" t="s">
        <v>1007</v>
      </c>
      <c r="C13" s="267" t="s">
        <v>118</v>
      </c>
      <c r="D13" s="267" t="s">
        <v>48</v>
      </c>
      <c r="E13" s="269">
        <v>97.5</v>
      </c>
      <c r="F13" s="4"/>
    </row>
    <row r="14" spans="1:11" s="5" customFormat="1" x14ac:dyDescent="0.25">
      <c r="A14" s="267" t="s">
        <v>1404</v>
      </c>
      <c r="B14" s="267" t="s">
        <v>197</v>
      </c>
      <c r="C14" s="267" t="s">
        <v>91</v>
      </c>
      <c r="D14" s="267" t="s">
        <v>37</v>
      </c>
      <c r="E14" s="269">
        <v>64.5</v>
      </c>
      <c r="F14" s="4"/>
    </row>
    <row r="15" spans="1:11" s="5" customFormat="1" x14ac:dyDescent="0.25">
      <c r="A15" s="267"/>
      <c r="B15" s="267" t="s">
        <v>1579</v>
      </c>
      <c r="C15" s="267" t="s">
        <v>1903</v>
      </c>
      <c r="D15" s="267" t="s">
        <v>37</v>
      </c>
      <c r="E15" s="269">
        <v>64.5</v>
      </c>
      <c r="F15" s="4"/>
    </row>
    <row r="16" spans="1:11" x14ac:dyDescent="0.25">
      <c r="A16" s="267" t="s">
        <v>1406</v>
      </c>
      <c r="B16" s="267" t="s">
        <v>104</v>
      </c>
      <c r="C16" s="267" t="s">
        <v>1988</v>
      </c>
      <c r="D16" s="267" t="s">
        <v>48</v>
      </c>
      <c r="E16" s="269">
        <v>12</v>
      </c>
    </row>
    <row r="17" spans="1:5" x14ac:dyDescent="0.25">
      <c r="A17" s="267" t="s">
        <v>1405</v>
      </c>
      <c r="B17" s="267" t="s">
        <v>390</v>
      </c>
      <c r="C17" s="267" t="s">
        <v>111</v>
      </c>
      <c r="D17" s="267" t="s">
        <v>40</v>
      </c>
      <c r="E17" s="269">
        <v>28.4</v>
      </c>
    </row>
    <row r="18" spans="1:5" x14ac:dyDescent="0.25">
      <c r="A18" s="267" t="s">
        <v>1421</v>
      </c>
      <c r="B18" s="267" t="s">
        <v>153</v>
      </c>
      <c r="C18" s="267" t="s">
        <v>226</v>
      </c>
      <c r="D18" s="267" t="s">
        <v>38</v>
      </c>
      <c r="E18" s="269">
        <v>12.7</v>
      </c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topLeftCell="A4" workbookViewId="0">
      <selection activeCell="G13" sqref="G13"/>
    </sheetView>
  </sheetViews>
  <sheetFormatPr defaultColWidth="9.140625" defaultRowHeight="12.75" x14ac:dyDescent="0.2"/>
  <cols>
    <col min="1" max="1" width="16.85546875" style="1" bestFit="1" customWidth="1"/>
    <col min="2" max="2" width="15.85546875" style="1" bestFit="1" customWidth="1"/>
    <col min="3" max="3" width="5.5703125" style="1" bestFit="1" customWidth="1"/>
    <col min="4" max="4" width="7" style="1" bestFit="1" customWidth="1"/>
    <col min="5" max="5" width="6.28515625" style="1" customWidth="1"/>
    <col min="6" max="6" width="6.570312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27" t="s">
        <v>1126</v>
      </c>
      <c r="B3" s="327"/>
      <c r="C3" s="327"/>
      <c r="D3" s="15" t="str">
        <f>Individuals!G2</f>
        <v>Inter Club 4th Leg 2021</v>
      </c>
    </row>
    <row r="5" spans="1:6" x14ac:dyDescent="0.2">
      <c r="A5" s="264" t="s">
        <v>522</v>
      </c>
      <c r="B5" s="265" t="s">
        <v>2112</v>
      </c>
    </row>
    <row r="7" spans="1:6" x14ac:dyDescent="0.2">
      <c r="A7" s="265"/>
      <c r="B7" s="265"/>
      <c r="C7" s="264" t="s">
        <v>534</v>
      </c>
      <c r="D7" s="265"/>
      <c r="E7" s="265"/>
      <c r="F7" s="265"/>
    </row>
    <row r="8" spans="1:6" s="3" customFormat="1" ht="38.25" x14ac:dyDescent="0.2">
      <c r="A8" s="271" t="s">
        <v>6</v>
      </c>
      <c r="B8" s="271" t="s">
        <v>5</v>
      </c>
      <c r="C8" s="272" t="s">
        <v>1123</v>
      </c>
      <c r="D8" s="272" t="s">
        <v>1124</v>
      </c>
      <c r="E8" s="272" t="s">
        <v>1125</v>
      </c>
      <c r="F8" s="272" t="s">
        <v>1127</v>
      </c>
    </row>
    <row r="9" spans="1:6" x14ac:dyDescent="0.2">
      <c r="A9" s="276" t="s">
        <v>20</v>
      </c>
      <c r="B9" s="276" t="s">
        <v>1999</v>
      </c>
      <c r="C9" s="273">
        <v>1</v>
      </c>
      <c r="D9" s="274">
        <v>1</v>
      </c>
      <c r="E9" s="274">
        <v>1</v>
      </c>
      <c r="F9" s="275">
        <v>1</v>
      </c>
    </row>
    <row r="10" spans="1:6" x14ac:dyDescent="0.2">
      <c r="A10" s="276" t="s">
        <v>1999</v>
      </c>
      <c r="B10" s="276" t="s">
        <v>9</v>
      </c>
      <c r="C10" s="273">
        <v>3</v>
      </c>
      <c r="D10" s="274">
        <v>2.2999999999999998</v>
      </c>
      <c r="E10" s="274">
        <v>0.76666666666666661</v>
      </c>
      <c r="F10" s="275">
        <v>0.8</v>
      </c>
    </row>
    <row r="11" spans="1:6" x14ac:dyDescent="0.2">
      <c r="A11" s="276"/>
      <c r="B11" s="276" t="s">
        <v>19</v>
      </c>
      <c r="C11" s="273">
        <v>47</v>
      </c>
      <c r="D11" s="274">
        <v>115.89999999999998</v>
      </c>
      <c r="E11" s="274">
        <v>2.4659574468085101</v>
      </c>
      <c r="F11" s="275">
        <v>30</v>
      </c>
    </row>
    <row r="12" spans="1:6" x14ac:dyDescent="0.2">
      <c r="A12" s="276"/>
      <c r="B12" s="276" t="s">
        <v>1999</v>
      </c>
      <c r="C12" s="273">
        <v>69</v>
      </c>
      <c r="D12" s="274">
        <v>0</v>
      </c>
      <c r="E12" s="274" t="e">
        <v>#DIV/0!</v>
      </c>
      <c r="F12" s="275">
        <v>0</v>
      </c>
    </row>
    <row r="13" spans="1:6" x14ac:dyDescent="0.2">
      <c r="A13" s="276"/>
      <c r="B13" s="265" t="s">
        <v>24</v>
      </c>
      <c r="C13" s="273">
        <v>1</v>
      </c>
      <c r="D13" s="274">
        <v>8.4</v>
      </c>
      <c r="E13" s="274">
        <v>8.4</v>
      </c>
      <c r="F13" s="275">
        <v>8.4</v>
      </c>
    </row>
    <row r="14" spans="1:6" x14ac:dyDescent="0.2">
      <c r="A14" s="276"/>
      <c r="B14" s="265" t="s">
        <v>22</v>
      </c>
      <c r="C14" s="273">
        <v>3</v>
      </c>
      <c r="D14" s="274">
        <v>3.8</v>
      </c>
      <c r="E14" s="274">
        <v>1.2666666666666666</v>
      </c>
      <c r="F14" s="275">
        <v>1.8</v>
      </c>
    </row>
    <row r="15" spans="1:6" x14ac:dyDescent="0.2">
      <c r="A15" s="265" t="s">
        <v>1406</v>
      </c>
      <c r="B15" s="265" t="s">
        <v>1999</v>
      </c>
      <c r="C15" s="273">
        <v>14</v>
      </c>
      <c r="D15" s="274">
        <v>105.69999999999999</v>
      </c>
      <c r="E15" s="274">
        <v>7.5499999999999989</v>
      </c>
      <c r="F15" s="275">
        <v>12</v>
      </c>
    </row>
    <row r="16" spans="1:6" x14ac:dyDescent="0.2">
      <c r="A16" s="265" t="s">
        <v>1405</v>
      </c>
      <c r="B16" s="265" t="s">
        <v>1999</v>
      </c>
      <c r="C16" s="273">
        <v>181</v>
      </c>
      <c r="D16" s="274">
        <v>2444.2000000000007</v>
      </c>
      <c r="E16" s="274">
        <v>13.503867403314921</v>
      </c>
      <c r="F16" s="275">
        <v>28.4</v>
      </c>
    </row>
    <row r="17" spans="1:6" x14ac:dyDescent="0.2">
      <c r="A17" s="265" t="s">
        <v>1385</v>
      </c>
      <c r="B17" s="265" t="s">
        <v>1999</v>
      </c>
      <c r="C17" s="273">
        <v>1</v>
      </c>
      <c r="D17" s="274">
        <v>22.8</v>
      </c>
      <c r="E17" s="274">
        <v>22.8</v>
      </c>
      <c r="F17" s="275">
        <v>22.8</v>
      </c>
    </row>
    <row r="18" spans="1:6" x14ac:dyDescent="0.2">
      <c r="A18" s="265" t="s">
        <v>10</v>
      </c>
      <c r="B18" s="265" t="s">
        <v>1999</v>
      </c>
      <c r="C18" s="273">
        <v>1</v>
      </c>
      <c r="D18" s="274">
        <v>1</v>
      </c>
      <c r="E18" s="274">
        <v>1</v>
      </c>
      <c r="F18" s="275">
        <v>1</v>
      </c>
    </row>
    <row r="19" spans="1:6" x14ac:dyDescent="0.2">
      <c r="A19" s="265" t="s">
        <v>1383</v>
      </c>
      <c r="B19" s="265" t="s">
        <v>1999</v>
      </c>
      <c r="C19" s="273">
        <v>2</v>
      </c>
      <c r="D19" s="274">
        <v>21.5</v>
      </c>
      <c r="E19" s="274">
        <v>10.75</v>
      </c>
      <c r="F19" s="275">
        <v>14.4</v>
      </c>
    </row>
    <row r="20" spans="1:6" x14ac:dyDescent="0.2">
      <c r="A20" s="265" t="s">
        <v>1404</v>
      </c>
      <c r="B20" s="265" t="s">
        <v>1999</v>
      </c>
      <c r="C20" s="273">
        <v>15</v>
      </c>
      <c r="D20" s="274">
        <v>625.30000000000007</v>
      </c>
      <c r="E20" s="274">
        <v>41.686666666666675</v>
      </c>
      <c r="F20" s="275">
        <v>64.5</v>
      </c>
    </row>
    <row r="21" spans="1:6" x14ac:dyDescent="0.2">
      <c r="A21" s="265" t="s">
        <v>8</v>
      </c>
      <c r="B21" s="265" t="s">
        <v>1999</v>
      </c>
      <c r="C21" s="273">
        <v>9</v>
      </c>
      <c r="D21" s="274">
        <v>32.299999999999997</v>
      </c>
      <c r="E21" s="274">
        <v>3.5888888888888886</v>
      </c>
      <c r="F21" s="275">
        <v>4.7</v>
      </c>
    </row>
    <row r="22" spans="1:6" x14ac:dyDescent="0.2">
      <c r="A22" s="265" t="s">
        <v>1399</v>
      </c>
      <c r="B22" s="265" t="s">
        <v>1999</v>
      </c>
      <c r="C22" s="273">
        <v>2</v>
      </c>
      <c r="D22" s="274">
        <v>138.6</v>
      </c>
      <c r="E22" s="274">
        <v>69.3</v>
      </c>
      <c r="F22" s="275">
        <v>97.5</v>
      </c>
    </row>
    <row r="23" spans="1:6" x14ac:dyDescent="0.2">
      <c r="A23" s="265" t="s">
        <v>1421</v>
      </c>
      <c r="B23" s="265" t="s">
        <v>1999</v>
      </c>
      <c r="C23" s="273">
        <v>1</v>
      </c>
      <c r="D23" s="274">
        <v>12.7</v>
      </c>
      <c r="E23" s="274">
        <v>12.7</v>
      </c>
      <c r="F23" s="275">
        <v>12.7</v>
      </c>
    </row>
    <row r="24" spans="1:6" x14ac:dyDescent="0.2">
      <c r="A24" s="276" t="s">
        <v>529</v>
      </c>
      <c r="B24" s="276"/>
      <c r="C24" s="273">
        <v>350</v>
      </c>
      <c r="D24" s="274">
        <v>3535.4999999999991</v>
      </c>
      <c r="E24" s="274">
        <v>12.581850533807826</v>
      </c>
      <c r="F24" s="275">
        <v>97.5</v>
      </c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D18" sqref="D18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8.8554687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1095</v>
      </c>
      <c r="D4" s="167" t="str">
        <f>Individuals!G2</f>
        <v>Inter Club 4th Leg 2021</v>
      </c>
    </row>
    <row r="6" spans="1:14" x14ac:dyDescent="0.25">
      <c r="A6" s="277" t="s">
        <v>522</v>
      </c>
      <c r="B6" s="270" t="s">
        <v>2112</v>
      </c>
    </row>
    <row r="8" spans="1:14" x14ac:dyDescent="0.25">
      <c r="A8" s="278" t="s">
        <v>5</v>
      </c>
      <c r="B8" s="277" t="s">
        <v>1</v>
      </c>
      <c r="C8" s="277" t="s">
        <v>2</v>
      </c>
      <c r="D8" s="277" t="s">
        <v>526</v>
      </c>
      <c r="E8" s="279" t="s">
        <v>1096</v>
      </c>
    </row>
    <row r="9" spans="1:14" s="5" customFormat="1" x14ac:dyDescent="0.25">
      <c r="A9" s="268" t="s">
        <v>9</v>
      </c>
      <c r="B9" s="270" t="s">
        <v>239</v>
      </c>
      <c r="C9" s="270" t="s">
        <v>137</v>
      </c>
      <c r="D9" s="270" t="s">
        <v>2079</v>
      </c>
      <c r="E9" s="280">
        <v>0.8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268" t="s">
        <v>19</v>
      </c>
      <c r="B10" s="270" t="s">
        <v>1222</v>
      </c>
      <c r="C10" s="270" t="s">
        <v>1223</v>
      </c>
      <c r="D10" s="270" t="s">
        <v>38</v>
      </c>
      <c r="E10" s="280">
        <v>30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268" t="s">
        <v>22</v>
      </c>
      <c r="B11" s="270" t="s">
        <v>283</v>
      </c>
      <c r="C11" s="270" t="s">
        <v>284</v>
      </c>
      <c r="D11" s="270" t="s">
        <v>49</v>
      </c>
      <c r="E11" s="280">
        <v>1.8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 s="268" t="s">
        <v>24</v>
      </c>
      <c r="B12" s="270" t="s">
        <v>107</v>
      </c>
      <c r="C12" s="270" t="s">
        <v>1943</v>
      </c>
      <c r="D12" s="270" t="s">
        <v>40</v>
      </c>
      <c r="E12" s="280">
        <v>8.4</v>
      </c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A493-B3B3-46B4-B90F-D03B365BF3B4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</vt:i4>
      </vt:variant>
    </vt:vector>
  </HeadingPairs>
  <TitlesOfParts>
    <vt:vector size="25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SpeciesSTATS</vt:lpstr>
      <vt:lpstr>Edibles</vt:lpstr>
      <vt:lpstr>Sheet1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2021-09-21T12:28:56Z</cp:lastPrinted>
  <dcterms:created xsi:type="dcterms:W3CDTF">2013-11-24T16:08:08Z</dcterms:created>
  <dcterms:modified xsi:type="dcterms:W3CDTF">2021-09-21T12:31:45Z</dcterms:modified>
</cp:coreProperties>
</file>